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320" windowHeight="7590" tabRatio="860" firstSheet="2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4525"/>
</workbook>
</file>

<file path=xl/calcChain.xml><?xml version="1.0" encoding="utf-8"?>
<calcChain xmlns="http://schemas.openxmlformats.org/spreadsheetml/2006/main"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20" i="8"/>
  <c r="AT19" i="8"/>
  <c r="AT18" i="8"/>
  <c r="AT17" i="8"/>
  <c r="AT16" i="8"/>
  <c r="AT15" i="8"/>
  <c r="AT14" i="8"/>
  <c r="AT13" i="8"/>
  <c r="AT12" i="8"/>
  <c r="AT11" i="8"/>
  <c r="AT10" i="8"/>
  <c r="AM20" i="8"/>
  <c r="AM19" i="8"/>
  <c r="AM18" i="8"/>
  <c r="AM17" i="8"/>
  <c r="AM16" i="8"/>
  <c r="AM15" i="8"/>
  <c r="AM14" i="8"/>
  <c r="AM13" i="8"/>
  <c r="AM12" i="8"/>
  <c r="AM11" i="8"/>
  <c r="AM10" i="8"/>
  <c r="AF20" i="8"/>
  <c r="AF19" i="8"/>
  <c r="AF18" i="8"/>
  <c r="AF17" i="8"/>
  <c r="AF16" i="8"/>
  <c r="AF15" i="8"/>
  <c r="AF14" i="8"/>
  <c r="AF13" i="8"/>
  <c r="AF12" i="8"/>
  <c r="AF11" i="8"/>
  <c r="AF10" i="8"/>
  <c r="K20" i="8"/>
  <c r="K19" i="8"/>
  <c r="K18" i="8"/>
  <c r="K17" i="8"/>
  <c r="K16" i="8"/>
  <c r="K15" i="8"/>
  <c r="K14" i="8"/>
  <c r="K13" i="8"/>
  <c r="K12" i="8"/>
  <c r="K11" i="8"/>
  <c r="K10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4" i="4" l="1"/>
  <c r="S82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C12" i="5"/>
  <c r="C13" i="5"/>
  <c r="C14" i="5"/>
  <c r="C15" i="5"/>
  <c r="C16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BA8" i="7"/>
  <c r="AZ15" i="7"/>
  <c r="AZ16" i="7"/>
  <c r="AZ17" i="7"/>
  <c r="AZ18" i="7"/>
  <c r="AS15" i="7"/>
  <c r="AS16" i="7"/>
  <c r="AS17" i="7"/>
  <c r="AS18" i="7"/>
  <c r="X15" i="7"/>
  <c r="X16" i="7"/>
  <c r="X17" i="7"/>
  <c r="X18" i="7"/>
  <c r="C15" i="7"/>
  <c r="C16" i="7"/>
  <c r="C17" i="7"/>
  <c r="C18" i="7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AV16" i="6"/>
  <c r="AX16" i="6"/>
  <c r="Y19" i="8" l="1"/>
  <c r="R19" i="8"/>
  <c r="Y18" i="8"/>
  <c r="R18" i="8"/>
  <c r="Y17" i="8"/>
  <c r="R17" i="8"/>
  <c r="Y16" i="8"/>
  <c r="R16" i="8"/>
  <c r="BB15" i="8"/>
  <c r="Y15" i="8"/>
  <c r="R15" i="8"/>
  <c r="BE15" i="8"/>
  <c r="BC15" i="8"/>
  <c r="BE18" i="8"/>
  <c r="BC18" i="8"/>
  <c r="BG16" i="8"/>
  <c r="BF16" i="8"/>
  <c r="BD16" i="8"/>
  <c r="BB16" i="8"/>
  <c r="BA16" i="8" s="1"/>
  <c r="BG19" i="8"/>
  <c r="BF19" i="8"/>
  <c r="BD19" i="8"/>
  <c r="BG18" i="8"/>
  <c r="BF18" i="8"/>
  <c r="BD18" i="8"/>
  <c r="BG17" i="8"/>
  <c r="BF17" i="8"/>
  <c r="BD17" i="8"/>
  <c r="BB19" i="8"/>
  <c r="BB18" i="8"/>
  <c r="BB17" i="8"/>
  <c r="V16" i="6"/>
  <c r="AT16" i="6"/>
  <c r="P16" i="6"/>
  <c r="AE9" i="5"/>
  <c r="AE17" i="5"/>
  <c r="AE11" i="5"/>
  <c r="AE10" i="5"/>
  <c r="AE8" i="5"/>
  <c r="C8" i="5"/>
  <c r="C17" i="5"/>
  <c r="C11" i="5"/>
  <c r="C10" i="5"/>
  <c r="C9" i="5"/>
  <c r="BA18" i="8" l="1"/>
  <c r="BA17" i="8"/>
  <c r="BA19" i="8"/>
  <c r="BA15" i="8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20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20" i="8"/>
  <c r="U20" i="8"/>
  <c r="V20" i="8"/>
  <c r="W20" i="8"/>
  <c r="S11" i="8"/>
  <c r="S12" i="8"/>
  <c r="S13" i="8"/>
  <c r="S14" i="8"/>
  <c r="S20" i="8"/>
  <c r="S10" i="8"/>
  <c r="R9" i="6"/>
  <c r="S9" i="6"/>
  <c r="AW9" i="6" s="1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17" i="6"/>
  <c r="S17" i="6"/>
  <c r="T17" i="6"/>
  <c r="U17" i="6"/>
  <c r="R18" i="6"/>
  <c r="S18" i="6"/>
  <c r="T18" i="6"/>
  <c r="U18" i="6"/>
  <c r="Q10" i="6"/>
  <c r="Q11" i="6"/>
  <c r="Q12" i="6"/>
  <c r="Q13" i="6"/>
  <c r="Q14" i="6"/>
  <c r="Q15" i="6"/>
  <c r="Q17" i="6"/>
  <c r="Q18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20" i="7"/>
  <c r="AS20" i="7"/>
  <c r="X20" i="7"/>
  <c r="C20" i="7"/>
  <c r="AZ19" i="7"/>
  <c r="AS19" i="7"/>
  <c r="X19" i="7"/>
  <c r="C19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20" i="8"/>
  <c r="BG20" i="8" s="1"/>
  <c r="AD20" i="8"/>
  <c r="AC20" i="8"/>
  <c r="AB20" i="8"/>
  <c r="AA20" i="8"/>
  <c r="Z20" i="8"/>
  <c r="AE14" i="8"/>
  <c r="BG14" i="8" s="1"/>
  <c r="AD14" i="8"/>
  <c r="AC14" i="8"/>
  <c r="AB14" i="8"/>
  <c r="AA14" i="8"/>
  <c r="Z14" i="8"/>
  <c r="AE13" i="8"/>
  <c r="AD13" i="8"/>
  <c r="AC13" i="8"/>
  <c r="AB13" i="8"/>
  <c r="AA13" i="8"/>
  <c r="Z13" i="8"/>
  <c r="BC13" i="8"/>
  <c r="AE12" i="8"/>
  <c r="AD12" i="8"/>
  <c r="BF12" i="8" s="1"/>
  <c r="AC12" i="8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Z11" i="8"/>
  <c r="BB11" i="8" s="1"/>
  <c r="AE10" i="8"/>
  <c r="AD10" i="8"/>
  <c r="AC10" i="8"/>
  <c r="AB10" i="8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N15" i="9" s="1"/>
  <c r="AH9" i="8"/>
  <c r="N12" i="9" s="1"/>
  <c r="X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18" i="6"/>
  <c r="AH18" i="6"/>
  <c r="AB18" i="6"/>
  <c r="AA18" i="6"/>
  <c r="AY18" i="6" s="1"/>
  <c r="Z18" i="6"/>
  <c r="Y18" i="6"/>
  <c r="AW18" i="6" s="1"/>
  <c r="X18" i="6"/>
  <c r="W18" i="6"/>
  <c r="J18" i="6"/>
  <c r="D18" i="6"/>
  <c r="AN17" i="6"/>
  <c r="AH17" i="6"/>
  <c r="AB17" i="6"/>
  <c r="AA17" i="6"/>
  <c r="Z17" i="6"/>
  <c r="Y17" i="6"/>
  <c r="AW17" i="6" s="1"/>
  <c r="X17" i="6"/>
  <c r="W17" i="6"/>
  <c r="J17" i="6"/>
  <c r="D17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AY11" i="6" s="1"/>
  <c r="Z11" i="6"/>
  <c r="AX11" i="6" s="1"/>
  <c r="Y11" i="6"/>
  <c r="X11" i="6"/>
  <c r="W11" i="6"/>
  <c r="V11" i="6" s="1"/>
  <c r="J11" i="6"/>
  <c r="D11" i="6"/>
  <c r="AN10" i="6"/>
  <c r="AH10" i="6"/>
  <c r="AB10" i="6"/>
  <c r="AA10" i="6"/>
  <c r="AY10" i="6" s="1"/>
  <c r="Z10" i="6"/>
  <c r="Y10" i="6"/>
  <c r="Y8" i="6" s="1"/>
  <c r="X10" i="6"/>
  <c r="J10" i="6"/>
  <c r="D10" i="6"/>
  <c r="AN9" i="6"/>
  <c r="AH9" i="6"/>
  <c r="AB9" i="6"/>
  <c r="AA9" i="6"/>
  <c r="AY9" i="6" s="1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H8" i="6" s="1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N24" i="9"/>
  <c r="K24" i="9" s="1"/>
  <c r="M24" i="9" s="1"/>
  <c r="K28" i="9"/>
  <c r="M28" i="9" s="1"/>
  <c r="L18" i="9"/>
  <c r="N21" i="9"/>
  <c r="Q49" i="9"/>
  <c r="BC12" i="8"/>
  <c r="BD13" i="8"/>
  <c r="BG13" i="8"/>
  <c r="BC11" i="8"/>
  <c r="T9" i="8"/>
  <c r="AY14" i="6"/>
  <c r="BE11" i="8"/>
  <c r="D50" i="9"/>
  <c r="D49" i="9"/>
  <c r="BE13" i="8"/>
  <c r="BD10" i="8"/>
  <c r="V9" i="8"/>
  <c r="L50" i="9"/>
  <c r="F49" i="9"/>
  <c r="M8" i="9"/>
  <c r="U20" i="9"/>
  <c r="M34" i="9"/>
  <c r="C8" i="7"/>
  <c r="AY15" i="6"/>
  <c r="AW15" i="6"/>
  <c r="AU15" i="6"/>
  <c r="H48" i="9"/>
  <c r="AU17" i="6"/>
  <c r="AV15" i="6"/>
  <c r="P13" i="6"/>
  <c r="AX10" i="6"/>
  <c r="AV9" i="6"/>
  <c r="P14" i="6"/>
  <c r="P17" i="6"/>
  <c r="K10" i="9"/>
  <c r="F51" i="9"/>
  <c r="K37" i="9"/>
  <c r="U37" i="9" s="1"/>
  <c r="U8" i="9"/>
  <c r="U28" i="9"/>
  <c r="U14" i="9"/>
  <c r="I49" i="9"/>
  <c r="J49" i="9" s="1"/>
  <c r="M10" i="9"/>
  <c r="U10" i="9"/>
  <c r="BC10" i="8"/>
  <c r="P15" i="6"/>
  <c r="AV12" i="6"/>
  <c r="AX18" i="6"/>
  <c r="P18" i="6"/>
  <c r="P12" i="6"/>
  <c r="AW14" i="6"/>
  <c r="V14" i="6"/>
  <c r="U29" i="9"/>
  <c r="AD9" i="8"/>
  <c r="AE9" i="8"/>
  <c r="BG10" i="8"/>
  <c r="AV18" i="6"/>
  <c r="AX15" i="6"/>
  <c r="AT15" i="6" s="1"/>
  <c r="T8" i="6"/>
  <c r="M35" i="9"/>
  <c r="H51" i="9"/>
  <c r="O47" i="9"/>
  <c r="O50" i="9" s="1"/>
  <c r="U41" i="9"/>
  <c r="U8" i="6"/>
  <c r="K126" i="4"/>
  <c r="U34" i="9"/>
  <c r="AX17" i="6"/>
  <c r="AX14" i="6"/>
  <c r="AX13" i="6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AY17" i="6"/>
  <c r="AU18" i="6"/>
  <c r="AU12" i="6"/>
  <c r="AV17" i="6"/>
  <c r="BF13" i="8" l="1"/>
  <c r="BD20" i="8"/>
  <c r="BF20" i="8"/>
  <c r="R20" i="8"/>
  <c r="BB13" i="8"/>
  <c r="BE14" i="8"/>
  <c r="D9" i="8"/>
  <c r="Y10" i="8"/>
  <c r="AB9" i="8"/>
  <c r="BC14" i="8"/>
  <c r="AC9" i="8"/>
  <c r="BC20" i="8"/>
  <c r="BE20" i="8"/>
  <c r="R10" i="8"/>
  <c r="BF14" i="8"/>
  <c r="BD14" i="8"/>
  <c r="BB20" i="8"/>
  <c r="BA20" i="8" s="1"/>
  <c r="Y20" i="8"/>
  <c r="S9" i="8"/>
  <c r="X8" i="6"/>
  <c r="AU10" i="6"/>
  <c r="O46" i="9"/>
  <c r="O27" i="9"/>
  <c r="O51" i="9" s="1"/>
  <c r="K15" i="9"/>
  <c r="K21" i="9"/>
  <c r="M21" i="9" s="1"/>
  <c r="AE7" i="5"/>
  <c r="C7" i="5"/>
  <c r="AT9" i="8"/>
  <c r="M18" i="9"/>
  <c r="L9" i="9"/>
  <c r="L27" i="9" s="1"/>
  <c r="AA9" i="8"/>
  <c r="Y11" i="8"/>
  <c r="AM9" i="8"/>
  <c r="Y14" i="8"/>
  <c r="Y13" i="8"/>
  <c r="BE12" i="8"/>
  <c r="Y12" i="8"/>
  <c r="BE10" i="8"/>
  <c r="Z9" i="8"/>
  <c r="Y9" i="8" s="1"/>
  <c r="N9" i="9"/>
  <c r="N27" i="9" s="1"/>
  <c r="AF9" i="8"/>
  <c r="R14" i="8"/>
  <c r="BA13" i="8"/>
  <c r="R13" i="8"/>
  <c r="BA12" i="8"/>
  <c r="R12" i="8"/>
  <c r="U9" i="8"/>
  <c r="W9" i="8"/>
  <c r="BD11" i="8"/>
  <c r="BA11" i="8" s="1"/>
  <c r="K9" i="8"/>
  <c r="BF10" i="8"/>
  <c r="BF9" i="8" s="1"/>
  <c r="BB14" i="8"/>
  <c r="R11" i="8"/>
  <c r="BB10" i="8"/>
  <c r="D9" i="9"/>
  <c r="J9" i="9" s="1"/>
  <c r="AS8" i="7"/>
  <c r="X8" i="7"/>
  <c r="O48" i="9"/>
  <c r="U42" i="9"/>
  <c r="V12" i="6"/>
  <c r="AV11" i="6"/>
  <c r="K33" i="9"/>
  <c r="M33" i="9" s="1"/>
  <c r="AW11" i="6"/>
  <c r="P11" i="6"/>
  <c r="J8" i="6"/>
  <c r="AN8" i="6"/>
  <c r="AW10" i="6"/>
  <c r="V10" i="6"/>
  <c r="V9" i="6"/>
  <c r="AA8" i="6"/>
  <c r="K36" i="9"/>
  <c r="M36" i="9" s="1"/>
  <c r="AU9" i="6"/>
  <c r="AT9" i="6" s="1"/>
  <c r="W8" i="6"/>
  <c r="AB8" i="6"/>
  <c r="N30" i="9"/>
  <c r="N48" i="9" s="1"/>
  <c r="R8" i="6"/>
  <c r="D48" i="9"/>
  <c r="AU11" i="6"/>
  <c r="P10" i="6"/>
  <c r="AV10" i="6"/>
  <c r="S8" i="6"/>
  <c r="Q8" i="6"/>
  <c r="P9" i="6"/>
  <c r="J48" i="3"/>
  <c r="I47" i="3"/>
  <c r="H48" i="3"/>
  <c r="BC9" i="8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17" i="6"/>
  <c r="AZ8" i="7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2" i="6"/>
  <c r="U46" i="9"/>
  <c r="J45" i="9"/>
  <c r="K9" i="9"/>
  <c r="J15" i="9"/>
  <c r="U15" i="9" s="1"/>
  <c r="M15" i="9"/>
  <c r="U18" i="9"/>
  <c r="AY8" i="6"/>
  <c r="AT14" i="6"/>
  <c r="AX8" i="6"/>
  <c r="AT18" i="6"/>
  <c r="AT17" i="6"/>
  <c r="D8" i="6"/>
  <c r="Z8" i="6"/>
  <c r="V13" i="6"/>
  <c r="V15" i="6"/>
  <c r="V18" i="6"/>
  <c r="AT13" i="6"/>
  <c r="U50" i="9"/>
  <c r="E48" i="9"/>
  <c r="E51" i="9" s="1"/>
  <c r="BD9" i="8"/>
  <c r="BG9" i="8"/>
  <c r="M37" i="9"/>
  <c r="J36" i="9"/>
  <c r="BA10" i="8" l="1"/>
  <c r="BA14" i="8"/>
  <c r="BE9" i="8"/>
  <c r="D27" i="9"/>
  <c r="U21" i="9"/>
  <c r="BB9" i="8"/>
  <c r="U9" i="9"/>
  <c r="N51" i="9"/>
  <c r="R9" i="8"/>
  <c r="AV8" i="6"/>
  <c r="U33" i="9"/>
  <c r="K30" i="9"/>
  <c r="M30" i="9" s="1"/>
  <c r="AW8" i="6"/>
  <c r="AT11" i="6"/>
  <c r="U36" i="9"/>
  <c r="V8" i="6"/>
  <c r="AU8" i="6"/>
  <c r="AT10" i="6"/>
  <c r="P8" i="6"/>
  <c r="U45" i="9"/>
  <c r="I48" i="3"/>
  <c r="Q47" i="3"/>
  <c r="U12" i="9"/>
  <c r="M9" i="9"/>
  <c r="K27" i="9"/>
  <c r="J27" i="9"/>
  <c r="J63" i="9" s="1"/>
  <c r="L51" i="9"/>
  <c r="Q12" i="3"/>
  <c r="K49" i="9"/>
  <c r="M49" i="9" s="1"/>
  <c r="K50" i="9"/>
  <c r="M50" i="9" s="1"/>
  <c r="U49" i="9"/>
  <c r="D51" i="9"/>
  <c r="J30" i="9"/>
  <c r="I48" i="9"/>
  <c r="BA9" i="8" l="1"/>
  <c r="M27" i="9"/>
  <c r="K63" i="9"/>
  <c r="U27" i="9"/>
  <c r="K48" i="9"/>
  <c r="U30" i="9"/>
  <c r="U48" i="9" s="1"/>
  <c r="AT8" i="6"/>
  <c r="Q48" i="3"/>
  <c r="I51" i="9"/>
  <c r="J51" i="9" s="1"/>
  <c r="J48" i="9"/>
  <c r="J69" i="9" s="1"/>
  <c r="J57" i="9" l="1"/>
  <c r="J75" i="9"/>
  <c r="M48" i="9"/>
  <c r="K69" i="9"/>
  <c r="U51" i="9"/>
  <c r="K51" i="9"/>
  <c r="M51" i="9" l="1"/>
  <c r="K75" i="9"/>
  <c r="K57" i="9"/>
</calcChain>
</file>

<file path=xl/sharedStrings.xml><?xml version="1.0" encoding="utf-8"?>
<sst xmlns="http://schemas.openxmlformats.org/spreadsheetml/2006/main" count="1092" uniqueCount="660">
  <si>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</si>
  <si>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</si>
  <si>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</si>
  <si>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</si>
  <si>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</si>
  <si>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</si>
  <si>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</si>
  <si>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</si>
  <si>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</si>
  <si>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</si>
  <si>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</si>
  <si>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</si>
  <si>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</si>
  <si>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</si>
  <si>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</si>
  <si>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</si>
  <si>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</si>
  <si>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</si>
  <si>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</si>
  <si>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</si>
  <si>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</si>
  <si>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</si>
  <si>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</si>
  <si>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</si>
  <si>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</si>
  <si>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</si>
  <si>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</si>
  <si>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</si>
  <si>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</si>
  <si>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</si>
  <si>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</si>
  <si>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</si>
  <si>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</si>
  <si>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</si>
  <si>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</si>
  <si>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</si>
  <si>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</si>
  <si>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</si>
  <si>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</si>
  <si>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</si>
  <si>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</si>
  <si>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</si>
  <si>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</si>
  <si>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</si>
  <si>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</si>
  <si>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</si>
  <si>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</si>
  <si>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</si>
  <si>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</si>
  <si>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</si>
  <si>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</si>
  <si>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</si>
  <si>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</si>
  <si>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</si>
  <si>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</si>
  <si>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</si>
  <si>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</si>
  <si>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</si>
  <si>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</si>
  <si>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</si>
  <si>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</si>
  <si>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</si>
  <si>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</si>
  <si>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</si>
  <si>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</si>
  <si>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</si>
  <si>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</si>
  <si>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</si>
  <si>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</si>
  <si>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</si>
  <si>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</si>
  <si>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</si>
  <si>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</si>
  <si>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</si>
  <si>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</si>
  <si>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</si>
  <si>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</si>
  <si>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</si>
  <si>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</si>
  <si>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</si>
  <si>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</si>
  <si>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</si>
  <si>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</si>
  <si>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</si>
  <si>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</si>
  <si>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</si>
  <si>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</si>
  <si>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</si>
  <si>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</si>
  <si>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</si>
  <si>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</si>
  <si>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</si>
  <si>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</si>
  <si>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</si>
  <si>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</si>
  <si>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</si>
  <si>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</si>
  <si>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</si>
  <si>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</si>
  <si>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</si>
  <si>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</si>
  <si>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</si>
  <si>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</si>
  <si>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</si>
  <si>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</si>
  <si>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</si>
  <si>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</si>
  <si>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</si>
  <si>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</si>
  <si>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</si>
  <si>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</si>
  <si>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</si>
  <si>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</si>
  <si>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</si>
  <si>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</si>
  <si>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</si>
  <si>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</si>
  <si>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</si>
  <si>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</si>
  <si>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</si>
  <si>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</si>
  <si>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</si>
  <si>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</si>
  <si>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</si>
  <si>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</si>
  <si>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</si>
  <si>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</si>
  <si>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</si>
  <si>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</si>
  <si>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</si>
  <si>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</si>
  <si>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</si>
  <si>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</si>
  <si>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</si>
  <si>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</si>
  <si>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</si>
  <si>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</si>
  <si>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</si>
  <si>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</si>
  <si>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</si>
  <si>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</si>
  <si>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</si>
  <si>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</si>
  <si>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</si>
  <si>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</si>
  <si>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</si>
  <si>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</si>
  <si>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</si>
  <si>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</si>
  <si>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</si>
  <si>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</si>
  <si>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</si>
  <si>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</si>
  <si>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</si>
  <si>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</si>
  <si>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</si>
  <si>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</si>
  <si>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</si>
  <si>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</si>
  <si>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</si>
  <si>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</si>
  <si>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</si>
  <si>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</si>
  <si>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</si>
  <si>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</si>
  <si>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</si>
  <si>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</si>
  <si>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</si>
  <si>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</si>
  <si>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</si>
  <si>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</si>
  <si>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</si>
  <si>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</si>
  <si>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</si>
  <si>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</si>
  <si>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</si>
  <si>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</si>
  <si>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</si>
  <si>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</si>
  <si>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</si>
  <si>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</si>
  <si>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</si>
  <si>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</si>
  <si>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</si>
  <si>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</si>
  <si>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</si>
  <si>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</si>
  <si>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</si>
  <si>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</si>
  <si>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</si>
  <si>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</si>
  <si>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</si>
  <si>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</si>
  <si>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</si>
  <si>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</si>
  <si>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</si>
  <si>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</si>
  <si>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</si>
  <si>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</si>
  <si>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</si>
  <si>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</si>
  <si>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</si>
  <si>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</si>
  <si>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</si>
  <si>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</si>
  <si>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</si>
  <si>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</si>
  <si>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</si>
  <si>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</si>
  <si>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</si>
  <si>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</si>
  <si>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</si>
  <si>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</si>
  <si>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</si>
  <si>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</si>
  <si>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</si>
  <si>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</si>
  <si>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</si>
  <si>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</si>
  <si>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</si>
  <si>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</si>
  <si>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</si>
  <si>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</si>
  <si>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</si>
  <si>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</si>
  <si>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</si>
  <si>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</si>
  <si>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</si>
  <si>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</si>
  <si>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</si>
  <si>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</si>
  <si>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</si>
  <si>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</si>
  <si>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</si>
  <si>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</si>
  <si>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</si>
  <si>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</si>
  <si>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</si>
  <si>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</si>
  <si>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</si>
  <si>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</si>
  <si>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</si>
  <si>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</si>
  <si>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</si>
  <si>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</si>
  <si>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</si>
  <si>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</si>
  <si>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</si>
  <si>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</si>
  <si>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</si>
  <si>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</si>
  <si>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</si>
  <si>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</si>
  <si>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</si>
  <si>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</si>
  <si>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</si>
  <si>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</si>
  <si>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</si>
  <si>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</si>
  <si>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</si>
  <si>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</si>
  <si>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</si>
  <si>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</si>
  <si>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</si>
  <si>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</si>
  <si>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</si>
  <si>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</si>
  <si>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</si>
  <si>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</si>
  <si>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</si>
  <si>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</si>
  <si>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</si>
  <si>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</si>
  <si>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</si>
  <si>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</si>
  <si>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</si>
  <si>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</si>
  <si>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</si>
  <si>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</si>
  <si>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</si>
  <si>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</si>
  <si>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</si>
  <si>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</si>
  <si>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</si>
  <si>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</si>
  <si>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</si>
  <si>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</si>
  <si>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</si>
  <si>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</si>
  <si>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</si>
  <si>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</si>
  <si>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</si>
  <si>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</si>
  <si>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</si>
  <si>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</si>
  <si>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</si>
  <si>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</si>
  <si>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</si>
  <si>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</si>
  <si>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</si>
  <si>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</si>
  <si>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</si>
  <si>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</si>
  <si>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</si>
  <si>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</si>
  <si>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</si>
  <si>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</si>
  <si>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</si>
  <si>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</si>
  <si>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</si>
  <si>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</si>
  <si>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</si>
  <si>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</si>
  <si>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</si>
  <si>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</si>
  <si>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</si>
  <si>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</si>
  <si>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</si>
  <si>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</si>
  <si>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</si>
  <si>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</si>
  <si>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</si>
  <si>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</si>
  <si>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</si>
  <si>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</si>
  <si>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</si>
  <si>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</si>
  <si>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</si>
  <si>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</si>
  <si>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</si>
  <si>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</si>
  <si>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</si>
  <si>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</si>
  <si>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</si>
  <si>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</si>
  <si>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</si>
  <si>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</si>
  <si>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</si>
  <si>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</si>
  <si>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</si>
  <si>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</si>
  <si>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</si>
  <si>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</si>
  <si>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</si>
  <si>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</si>
  <si>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</si>
  <si>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</si>
  <si>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</si>
  <si>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</si>
  <si>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</si>
  <si>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</si>
  <si>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</si>
  <si>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</si>
  <si>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</si>
  <si>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</si>
  <si>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</si>
  <si>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</si>
  <si>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</si>
  <si>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</si>
  <si>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</si>
  <si>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</si>
  <si>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</si>
  <si>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</si>
  <si>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</si>
  <si>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</si>
  <si>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</si>
  <si>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</si>
  <si>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</si>
  <si>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</si>
  <si>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</si>
  <si>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</si>
  <si>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</si>
  <si>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</si>
  <si>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</si>
  <si>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</si>
  <si>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</si>
  <si>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</si>
  <si>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</si>
  <si>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</si>
  <si>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</si>
  <si>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</si>
  <si>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</si>
  <si>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</si>
  <si>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</si>
  <si>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</si>
  <si>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</si>
  <si>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</si>
  <si>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</si>
  <si>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</si>
  <si>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</si>
  <si>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</si>
  <si>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</si>
  <si>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</si>
  <si>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</si>
  <si>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</si>
  <si>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</si>
  <si>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</si>
  <si>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</si>
  <si>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</si>
  <si>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</si>
  <si>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</si>
  <si>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</si>
  <si>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</si>
  <si>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</si>
  <si>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</si>
  <si>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</si>
  <si>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</si>
  <si>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</si>
  <si>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</si>
  <si>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</si>
  <si>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</si>
  <si>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</si>
  <si>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</si>
  <si>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</si>
  <si>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</si>
  <si>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</si>
  <si>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</si>
  <si>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</si>
  <si>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</si>
  <si>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</si>
  <si>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</si>
  <si>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</si>
  <si>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</si>
  <si>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</si>
  <si>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</si>
  <si>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</si>
  <si>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</si>
  <si>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</si>
  <si>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</si>
  <si>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</si>
  <si>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</si>
  <si>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</si>
  <si>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</si>
  <si>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</si>
  <si>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</si>
  <si>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</si>
  <si>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</si>
  <si>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</si>
  <si>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</si>
  <si>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</si>
  <si>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</si>
  <si>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</si>
  <si>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</si>
  <si>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</si>
  <si>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</si>
  <si>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</si>
  <si>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</si>
  <si>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</si>
  <si>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</si>
  <si>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</si>
  <si>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</si>
  <si>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</si>
  <si>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</si>
  <si>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</si>
  <si>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</si>
  <si>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</si>
  <si>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</si>
  <si>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</si>
  <si>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</si>
  <si>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</si>
  <si>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</si>
  <si>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</si>
  <si>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</si>
  <si>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</si>
  <si>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</si>
  <si>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</si>
  <si>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</si>
  <si>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</si>
  <si>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</si>
  <si>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</si>
  <si>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</si>
  <si>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</si>
  <si>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</si>
  <si>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</si>
  <si>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</si>
  <si>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</si>
  <si>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</si>
  <si>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</si>
  <si>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</si>
  <si>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</si>
  <si>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</si>
  <si>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</si>
  <si>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</si>
  <si>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</si>
  <si>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</si>
  <si>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</si>
  <si>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</si>
  <si>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</si>
  <si>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</si>
  <si>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</si>
  <si>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</si>
  <si>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</si>
  <si>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</si>
  <si>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</si>
  <si>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</si>
  <si>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</si>
  <si>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</si>
  <si>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</si>
  <si>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</si>
  <si>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</si>
  <si>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</si>
  <si>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</si>
  <si>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</si>
  <si>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</si>
  <si>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</si>
  <si>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</si>
  <si>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</si>
  <si>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</si>
  <si>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</si>
  <si>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</si>
  <si>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</si>
  <si>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</si>
  <si>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</si>
  <si>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</si>
  <si>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</si>
  <si>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</si>
  <si>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</si>
  <si>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</si>
  <si>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</si>
  <si>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</si>
  <si>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</si>
  <si>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</si>
  <si>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</si>
  <si>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</si>
  <si>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</si>
  <si>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</si>
  <si>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</si>
  <si>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</si>
  <si>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</si>
  <si>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</si>
  <si>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</si>
  <si>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</si>
  <si>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</si>
  <si>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</si>
  <si>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</si>
  <si>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</si>
  <si>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</si>
  <si>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</si>
  <si>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</si>
  <si>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</si>
  <si>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</si>
  <si>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</si>
  <si>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</si>
  <si>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</si>
  <si>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</si>
  <si>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</si>
  <si>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</si>
  <si>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</si>
  <si>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</si>
  <si>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</si>
  <si>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</si>
  <si>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</si>
  <si>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</si>
  <si>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</si>
  <si>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</si>
  <si>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</si>
  <si>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</si>
  <si>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</si>
  <si>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</si>
  <si>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</si>
  <si>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</si>
  <si>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</si>
  <si>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</si>
  <si>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</si>
  <si>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</si>
  <si>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</si>
  <si>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</si>
  <si>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</si>
  <si>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</si>
  <si>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</si>
  <si>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</si>
  <si>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</si>
  <si>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</si>
  <si>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</si>
  <si>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</si>
  <si>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</si>
  <si>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</si>
  <si>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</si>
  <si>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</si>
  <si>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</si>
  <si>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</si>
  <si>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</si>
  <si>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</si>
  <si>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</si>
  <si>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</si>
  <si>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</si>
  <si>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</si>
  <si>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</si>
  <si>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</si>
  <si>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</si>
  <si>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</si>
  <si>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</si>
  <si>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</si>
  <si>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</si>
  <si>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</si>
  <si>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</si>
  <si>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</si>
  <si>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</si>
  <si>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</si>
  <si>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</si>
  <si>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</si>
  <si>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</si>
  <si>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</si>
  <si>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</si>
  <si>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</si>
  <si>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</si>
  <si>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</si>
  <si>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</si>
  <si>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</si>
  <si>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</si>
  <si>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</si>
  <si>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</si>
  <si>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</si>
  <si>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</si>
  <si>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</si>
  <si>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</si>
  <si>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</si>
  <si>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</si>
  <si>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</si>
  <si>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</si>
  <si>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</si>
  <si>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</si>
  <si>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</si>
  <si>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</si>
  <si>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</si>
  <si>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</si>
  <si>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</si>
  <si>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</si>
  <si>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месеца на 2017    г.</t>
  </si>
  <si>
    <t>БЯЛА СЛАТИНА</t>
  </si>
  <si>
    <t>СИЛВИЯ АНДРЕЕВА ЖИТАРСКА</t>
  </si>
  <si>
    <t>ИВАЙЛО ПАРАСКЕВОВА ШАБАНСКИ</t>
  </si>
  <si>
    <t>ТИХОМИР ИВАНОВ ВЕЛЬОВСКИ</t>
  </si>
  <si>
    <t>ДАНИЕЛА ЦЕНОВА ГРАМОВСКА</t>
  </si>
  <si>
    <t>КАТЯ НИКОЛОВА ГЕРДОВА</t>
  </si>
  <si>
    <t>за   цялата 2017 г. (НАКАЗАТЕЛНИ ДЕЛА)</t>
  </si>
  <si>
    <t>Справка за дейността на съдиите в РАЙОНЕН СЪД гр. Бяла Слатина</t>
  </si>
  <si>
    <t>Дата: 15.01.2018г.</t>
  </si>
  <si>
    <t>Съставил: Ив. Вълкова</t>
  </si>
  <si>
    <t>Телефон:0892255060</t>
  </si>
  <si>
    <t xml:space="preserve">Справка за резултатите от върнати обжалвани и протестирани НАКАЗАТЕЛНИТЕ дела на съдиите 
от РАЙОНЕН СЪД гр. БЯЛА СЛАТИНА през цялата 2017г. </t>
  </si>
  <si>
    <t>Съставил:Ив.Вълкова</t>
  </si>
  <si>
    <t>Дата:15.01.2018г.</t>
  </si>
  <si>
    <t xml:space="preserve">Отчет за работата на Районен съд   град </t>
  </si>
  <si>
    <t>Бяла Слатина</t>
  </si>
  <si>
    <t>Изготвил: Иванка Димитрова</t>
  </si>
  <si>
    <t>e-mail:sadbs@mail.orbitel.bg</t>
  </si>
  <si>
    <t>Съставил:Славия Тодорова</t>
  </si>
  <si>
    <t>тел:0892255060</t>
  </si>
  <si>
    <t>дата:16.01.2018г.</t>
  </si>
  <si>
    <t>град:Бяла Слатина</t>
  </si>
  <si>
    <t>месеца на 2017   г.</t>
  </si>
  <si>
    <t>О Т Ч Е Т     по  наказателни дела на Р А Й О Н Е Н    С Ъ Д    град</t>
  </si>
  <si>
    <t>ИВАЙЛО ПАРАСКЕВОВ ШАБАНСКИ</t>
  </si>
  <si>
    <t>Дата: 16.01.2018г.</t>
  </si>
  <si>
    <t>Съставил: Славия Тодорова</t>
  </si>
  <si>
    <t>за  цялата 2017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</si>
  <si>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Бяла Слатина през цялата 2017. г.            </t>
  </si>
  <si>
    <t>Дата:16.01.2018г.</t>
  </si>
  <si>
    <t>Съставил:Сл.Тодорова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</si>
</sst>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9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2" fillId="5" borderId="0" xfId="0" applyFont="1" applyFill="1" applyAlignment="1">
      <alignment vertical="center"/>
    </xf>
    <xf numFmtId="0" fontId="34" fillId="2" borderId="0" xfId="8" applyFont="1" applyFill="1" applyBorder="1" applyAlignment="1" applyProtection="1"/>
    <xf numFmtId="0" fontId="32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39" fillId="14" borderId="9" xfId="0" applyFont="1" applyFill="1" applyBorder="1" applyAlignment="1" applyProtection="1">
      <alignment horizontal="center" vertical="center" wrapText="1"/>
    </xf>
    <xf numFmtId="0" fontId="39" fillId="14" borderId="10" xfId="0" applyFont="1" applyFill="1" applyBorder="1" applyAlignment="1" applyProtection="1">
      <alignment horizontal="center" vertical="center" wrapText="1"/>
    </xf>
    <xf numFmtId="0" fontId="39" fillId="14" borderId="48" xfId="0" applyFont="1" applyFill="1" applyBorder="1" applyAlignment="1" applyProtection="1">
      <alignment horizontal="center" vertical="center" wrapText="1"/>
    </xf>
    <xf numFmtId="0" fontId="39" fillId="14" borderId="28" xfId="0" applyFont="1" applyFill="1" applyBorder="1" applyAlignment="1" applyProtection="1">
      <alignment horizontal="center" vertical="center" wrapText="1"/>
    </xf>
    <xf numFmtId="0" fontId="39" fillId="14" borderId="78" xfId="0" applyFont="1" applyFill="1" applyBorder="1" applyAlignment="1" applyProtection="1">
      <alignment horizontal="center" vertical="center" wrapText="1"/>
    </xf>
    <xf numFmtId="0" fontId="39" fillId="14" borderId="44" xfId="0" applyFont="1" applyFill="1" applyBorder="1" applyAlignment="1" applyProtection="1">
      <alignment horizontal="center" vertical="center" wrapText="1"/>
    </xf>
    <xf numFmtId="0" fontId="39" fillId="14" borderId="79" xfId="0" applyFont="1" applyFill="1" applyBorder="1" applyAlignment="1" applyProtection="1">
      <alignment horizontal="center" vertical="center" wrapText="1"/>
    </xf>
    <xf numFmtId="0" fontId="39" fillId="14" borderId="6" xfId="0" applyFont="1" applyFill="1" applyBorder="1" applyAlignment="1" applyProtection="1">
      <alignment horizontal="center" vertical="center" wrapText="1"/>
    </xf>
    <xf numFmtId="0" fontId="39" fillId="14" borderId="36" xfId="0" applyFont="1" applyFill="1" applyBorder="1" applyAlignment="1" applyProtection="1">
      <alignment horizontal="center" vertical="center" wrapText="1"/>
    </xf>
    <xf numFmtId="0" fontId="39" fillId="14" borderId="2" xfId="0" applyFont="1" applyFill="1" applyBorder="1" applyAlignment="1" applyProtection="1">
      <alignment horizontal="center" vertical="center" wrapText="1"/>
    </xf>
    <xf numFmtId="0" fontId="39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2" fillId="0" borderId="0" xfId="0" applyFont="1" applyAlignment="1"/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49" fontId="18" fillId="0" borderId="49" xfId="4" applyNumberFormat="1" applyFont="1" applyFill="1" applyBorder="1" applyAlignment="1" applyProtection="1">
      <alignment horizontal="center"/>
    </xf>
    <xf numFmtId="49" fontId="43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3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4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4" fillId="14" borderId="15" xfId="4" applyNumberFormat="1" applyFont="1" applyFill="1" applyBorder="1" applyAlignment="1" applyProtection="1"/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46" fillId="16" borderId="50" xfId="4" applyNumberFormat="1" applyFont="1" applyFill="1" applyBorder="1" applyAlignment="1" applyProtection="1">
      <alignment horizontal="left" vertical="center" wrapText="1"/>
    </xf>
    <xf numFmtId="1" fontId="42" fillId="16" borderId="50" xfId="4" applyNumberFormat="1" applyFont="1" applyFill="1" applyBorder="1" applyProtection="1"/>
    <xf numFmtId="1" fontId="42" fillId="16" borderId="51" xfId="4" applyNumberFormat="1" applyFont="1" applyFill="1" applyBorder="1" applyProtection="1"/>
    <xf numFmtId="1" fontId="47" fillId="0" borderId="20" xfId="5" applyNumberFormat="1" applyFont="1" applyFill="1" applyBorder="1" applyProtection="1">
      <protection locked="0"/>
    </xf>
    <xf numFmtId="1" fontId="47" fillId="0" borderId="15" xfId="5" applyNumberFormat="1" applyFont="1" applyFill="1" applyBorder="1" applyProtection="1">
      <protection locked="0"/>
    </xf>
    <xf numFmtId="1" fontId="47" fillId="0" borderId="49" xfId="5" applyNumberFormat="1" applyFont="1" applyFill="1" applyBorder="1" applyProtection="1">
      <protection locked="0"/>
    </xf>
    <xf numFmtId="1" fontId="47" fillId="0" borderId="15" xfId="5" applyNumberFormat="1" applyFont="1" applyFill="1" applyBorder="1" applyAlignment="1" applyProtection="1">
      <alignment horizontal="right"/>
      <protection locked="0"/>
    </xf>
    <xf numFmtId="1" fontId="47" fillId="0" borderId="20" xfId="5" applyNumberFormat="1" applyFont="1" applyFill="1" applyBorder="1" applyAlignment="1" applyProtection="1">
      <alignment horizontal="right"/>
      <protection locked="0"/>
    </xf>
    <xf numFmtId="49" fontId="47" fillId="0" borderId="20" xfId="5" applyNumberFormat="1" applyFont="1" applyFill="1" applyBorder="1" applyAlignment="1" applyProtection="1">
      <alignment horizontal="right"/>
      <protection locked="0"/>
    </xf>
    <xf numFmtId="1" fontId="47" fillId="0" borderId="49" xfId="5" applyNumberFormat="1" applyFont="1" applyFill="1" applyBorder="1" applyAlignment="1" applyProtection="1">
      <alignment horizontal="right"/>
      <protection locked="0"/>
    </xf>
    <xf numFmtId="49" fontId="47" fillId="0" borderId="15" xfId="5" applyNumberFormat="1" applyFont="1" applyFill="1" applyBorder="1" applyAlignment="1" applyProtection="1">
      <alignment horizontal="right"/>
      <protection locked="0"/>
    </xf>
    <xf numFmtId="49" fontId="47" fillId="0" borderId="20" xfId="5" applyNumberFormat="1" applyFont="1" applyFill="1" applyBorder="1" applyAlignment="1" applyProtection="1">
      <alignment horizontal="right"/>
    </xf>
    <xf numFmtId="1" fontId="47" fillId="16" borderId="20" xfId="5" applyNumberFormat="1" applyFont="1" applyFill="1" applyBorder="1" applyProtection="1"/>
    <xf numFmtId="1" fontId="42" fillId="16" borderId="20" xfId="4" applyNumberFormat="1" applyFont="1" applyFill="1" applyBorder="1" applyProtection="1"/>
    <xf numFmtId="1" fontId="42" fillId="16" borderId="18" xfId="4" applyNumberFormat="1" applyFont="1" applyFill="1" applyBorder="1" applyProtection="1"/>
    <xf numFmtId="1" fontId="42" fillId="16" borderId="25" xfId="4" applyNumberFormat="1" applyFont="1" applyFill="1" applyBorder="1" applyProtection="1"/>
    <xf numFmtId="1" fontId="47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0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2" fillId="0" borderId="15" xfId="5" applyNumberFormat="1" applyFont="1" applyFill="1" applyBorder="1" applyProtection="1">
      <protection locked="0"/>
    </xf>
    <xf numFmtId="1" fontId="42" fillId="0" borderId="20" xfId="5" applyNumberFormat="1" applyFont="1" applyFill="1" applyBorder="1" applyProtection="1">
      <protection locked="0"/>
    </xf>
    <xf numFmtId="1" fontId="42" fillId="16" borderId="20" xfId="5" applyNumberFormat="1" applyFont="1" applyFill="1" applyBorder="1" applyProtection="1"/>
    <xf numFmtId="1" fontId="42" fillId="16" borderId="49" xfId="4" applyNumberFormat="1" applyFont="1" applyFill="1" applyBorder="1" applyProtection="1"/>
    <xf numFmtId="1" fontId="42" fillId="0" borderId="49" xfId="5" applyNumberFormat="1" applyFont="1" applyFill="1" applyBorder="1" applyProtection="1">
      <protection locked="0"/>
    </xf>
    <xf numFmtId="1" fontId="42" fillId="0" borderId="23" xfId="5" applyNumberFormat="1" applyFont="1" applyFill="1" applyBorder="1" applyProtection="1">
      <protection locked="0"/>
    </xf>
    <xf numFmtId="1" fontId="42" fillId="0" borderId="18" xfId="5" applyNumberFormat="1" applyFont="1" applyFill="1" applyBorder="1" applyProtection="1">
      <protection locked="0"/>
    </xf>
    <xf numFmtId="1" fontId="42" fillId="16" borderId="18" xfId="5" applyNumberFormat="1" applyFont="1" applyFill="1" applyBorder="1" applyProtection="1"/>
    <xf numFmtId="1" fontId="42" fillId="16" borderId="55" xfId="4" applyNumberFormat="1" applyFont="1" applyFill="1" applyBorder="1" applyProtection="1"/>
    <xf numFmtId="1" fontId="42" fillId="0" borderId="55" xfId="5" applyNumberFormat="1" applyFont="1" applyFill="1" applyBorder="1" applyProtection="1">
      <protection locked="0"/>
    </xf>
    <xf numFmtId="1" fontId="42" fillId="16" borderId="51" xfId="5" applyNumberFormat="1" applyFont="1" applyFill="1" applyBorder="1" applyProtection="1"/>
    <xf numFmtId="1" fontId="42" fillId="16" borderId="52" xfId="4" applyNumberFormat="1" applyFont="1" applyFill="1" applyBorder="1" applyProtection="1"/>
    <xf numFmtId="1" fontId="42" fillId="0" borderId="24" xfId="5" applyNumberFormat="1" applyFont="1" applyFill="1" applyBorder="1" applyProtection="1">
      <protection locked="0"/>
    </xf>
    <xf numFmtId="1" fontId="42" fillId="0" borderId="25" xfId="5" applyNumberFormat="1" applyFont="1" applyFill="1" applyBorder="1" applyProtection="1">
      <protection locked="0"/>
    </xf>
    <xf numFmtId="1" fontId="42" fillId="16" borderId="25" xfId="5" applyNumberFormat="1" applyFont="1" applyFill="1" applyBorder="1" applyProtection="1"/>
    <xf numFmtId="1" fontId="42" fillId="16" borderId="56" xfId="4" applyNumberFormat="1" applyFont="1" applyFill="1" applyBorder="1" applyProtection="1"/>
    <xf numFmtId="1" fontId="42" fillId="0" borderId="24" xfId="5" applyNumberFormat="1" applyFont="1" applyFill="1" applyBorder="1" applyAlignment="1" applyProtection="1">
      <alignment horizontal="right"/>
      <protection locked="0"/>
    </xf>
    <xf numFmtId="1" fontId="42" fillId="0" borderId="25" xfId="5" applyNumberFormat="1" applyFont="1" applyFill="1" applyBorder="1" applyAlignment="1" applyProtection="1">
      <alignment horizontal="right"/>
      <protection locked="0"/>
    </xf>
    <xf numFmtId="1" fontId="42" fillId="0" borderId="56" xfId="5" applyNumberFormat="1" applyFont="1" applyFill="1" applyBorder="1" applyAlignment="1" applyProtection="1">
      <alignment horizontal="right"/>
      <protection locked="0"/>
    </xf>
    <xf numFmtId="1" fontId="42" fillId="0" borderId="20" xfId="5" applyNumberFormat="1" applyFont="1" applyFill="1" applyBorder="1" applyAlignment="1" applyProtection="1">
      <alignment horizontal="right"/>
      <protection locked="0"/>
    </xf>
    <xf numFmtId="49" fontId="42" fillId="0" borderId="20" xfId="5" applyNumberFormat="1" applyFont="1" applyFill="1" applyBorder="1" applyAlignment="1" applyProtection="1">
      <alignment horizontal="right"/>
      <protection locked="0"/>
    </xf>
    <xf numFmtId="1" fontId="42" fillId="0" borderId="49" xfId="5" applyNumberFormat="1" applyFont="1" applyFill="1" applyBorder="1" applyAlignment="1" applyProtection="1">
      <alignment horizontal="right"/>
      <protection locked="0"/>
    </xf>
    <xf numFmtId="49" fontId="42" fillId="0" borderId="23" xfId="5" applyNumberFormat="1" applyFont="1" applyFill="1" applyBorder="1" applyAlignment="1" applyProtection="1">
      <alignment horizontal="right"/>
      <protection locked="0"/>
    </xf>
    <xf numFmtId="49" fontId="42" fillId="0" borderId="18" xfId="5" applyNumberFormat="1" applyFont="1" applyFill="1" applyBorder="1" applyAlignment="1" applyProtection="1">
      <alignment horizontal="right"/>
      <protection locked="0"/>
    </xf>
    <xf numFmtId="49" fontId="42" fillId="0" borderId="18" xfId="5" applyNumberFormat="1" applyFont="1" applyFill="1" applyBorder="1" applyAlignment="1" applyProtection="1">
      <alignment horizontal="right"/>
    </xf>
    <xf numFmtId="1" fontId="42" fillId="0" borderId="55" xfId="5" applyNumberFormat="1" applyFont="1" applyFill="1" applyBorder="1" applyAlignment="1" applyProtection="1">
      <alignment horizontal="right"/>
      <protection locked="0"/>
    </xf>
    <xf numFmtId="1" fontId="42" fillId="16" borderId="51" xfId="4" applyNumberFormat="1" applyFont="1" applyFill="1" applyBorder="1" applyAlignment="1" applyProtection="1">
      <alignment horizontal="right"/>
    </xf>
    <xf numFmtId="49" fontId="43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2" fillId="0" borderId="56" xfId="5" applyNumberFormat="1" applyFont="1" applyFill="1" applyBorder="1" applyProtection="1">
      <protection locked="0"/>
    </xf>
    <xf numFmtId="0" fontId="40" fillId="12" borderId="50" xfId="4" applyNumberFormat="1" applyFont="1" applyFill="1" applyBorder="1" applyAlignment="1" applyProtection="1">
      <alignment horizontal="center"/>
    </xf>
    <xf numFmtId="0" fontId="40" fillId="12" borderId="52" xfId="4" applyNumberFormat="1" applyFont="1" applyFill="1" applyBorder="1" applyAlignment="1" applyProtection="1">
      <alignment horizontal="center"/>
    </xf>
    <xf numFmtId="0" fontId="40" fillId="12" borderId="51" xfId="4" applyNumberFormat="1" applyFont="1" applyFill="1" applyBorder="1" applyAlignment="1" applyProtection="1">
      <alignment horizontal="center"/>
    </xf>
    <xf numFmtId="1" fontId="42" fillId="16" borderId="50" xfId="5" applyNumberFormat="1" applyFont="1" applyFill="1" applyBorder="1" applyProtection="1"/>
    <xf numFmtId="1" fontId="42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48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48" fillId="14" borderId="82" xfId="0" applyNumberFormat="1" applyFont="1" applyFill="1" applyBorder="1" applyAlignment="1" applyProtection="1">
      <alignment vertical="center" wrapText="1"/>
    </xf>
    <xf numFmtId="0" fontId="48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22" xfId="0" applyFont="1" applyBorder="1"/>
    <xf numFmtId="0" fontId="1" fillId="0" borderId="59" xfId="0" applyFont="1" applyBorder="1"/>
    <xf numFmtId="0" fontId="1" fillId="5" borderId="15" xfId="0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0" fontId="1" fillId="5" borderId="20" xfId="0" applyFont="1" applyFill="1" applyBorder="1"/>
    <xf numFmtId="0" fontId="1" fillId="5" borderId="20" xfId="0" applyFont="1" applyFill="1" applyBorder="1" applyAlignment="1" applyProtection="1">
      <alignment vertical="center" wrapText="1"/>
    </xf>
    <xf numFmtId="0" fontId="1" fillId="5" borderId="49" xfId="0" applyFont="1" applyFill="1" applyBorder="1"/>
    <xf numFmtId="0" fontId="1" fillId="0" borderId="0" xfId="0" applyFont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3" fillId="2" borderId="0" xfId="8" applyFont="1" applyFill="1" applyBorder="1" applyAlignment="1" applyProtection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0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0" xfId="0" applyFont="1" applyFill="1" applyBorder="1" applyAlignment="1" applyProtection="1">
      <alignment horizontal="center" vertical="center" wrapText="1"/>
    </xf>
    <xf numFmtId="0" fontId="32" fillId="0" borderId="7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32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0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5" fillId="16" borderId="80" xfId="4" applyNumberFormat="1" applyFont="1" applyFill="1" applyBorder="1" applyAlignment="1" applyProtection="1">
      <alignment horizontal="left"/>
    </xf>
    <xf numFmtId="0" fontId="45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0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left" vertical="top" wrapText="1" indent="2"/>
    </xf>
    <xf numFmtId="0" fontId="13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3" fillId="5" borderId="15" xfId="0" applyFont="1" applyFill="1" applyBorder="1" applyAlignment="1" applyProtection="1">
      <alignment horizontal="center" vertical="center" textRotation="90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textRotation="90" wrapText="1"/>
    </xf>
    <xf numFmtId="0" fontId="31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2" zoomScaleNormal="100" workbookViewId="0">
      <selection activeCell="A11" sqref="A11"/>
    </sheetView>
  </sheetViews>
  <sheetFormatPr defaultRowHeight="15" x14ac:dyDescent="0.2"/>
  <cols>
    <col min="1" max="8" width="9.140625" style="395"/>
    <col min="9" max="9" width="17.28515625" style="395" customWidth="1"/>
    <col min="10" max="10" width="29.42578125" style="395" customWidth="1"/>
    <col min="11" max="11" width="22.28515625" style="395" customWidth="1"/>
    <col min="12" max="16384" width="9.140625" style="395"/>
  </cols>
  <sheetData>
    <row r="2" spans="1:11" s="391" customFormat="1" ht="15.75" x14ac:dyDescent="0.2">
      <c r="A2" s="562" t="s">
        <v>249</v>
      </c>
      <c r="B2" s="562"/>
      <c r="C2" s="562"/>
      <c r="D2" s="562"/>
      <c r="E2" s="562"/>
      <c r="F2" s="562"/>
      <c r="G2" s="562"/>
      <c r="H2" s="562"/>
      <c r="I2" s="562"/>
      <c r="J2" s="562"/>
      <c r="K2" s="390"/>
    </row>
    <row r="3" spans="1:11" s="393" customFormat="1" ht="15.75" x14ac:dyDescent="0.2">
      <c r="A3" s="562" t="s">
        <v>250</v>
      </c>
      <c r="B3" s="562"/>
      <c r="C3" s="562"/>
      <c r="D3" s="562"/>
      <c r="E3" s="562"/>
      <c r="F3" s="562"/>
      <c r="G3" s="562"/>
      <c r="H3" s="562"/>
      <c r="I3" s="562"/>
      <c r="J3" s="562"/>
      <c r="K3" s="392"/>
    </row>
    <row r="4" spans="1:11" s="393" customFormat="1" ht="15.75" x14ac:dyDescent="0.2">
      <c r="A4" s="562" t="s">
        <v>251</v>
      </c>
      <c r="B4" s="562"/>
      <c r="C4" s="562"/>
      <c r="D4" s="562"/>
      <c r="E4" s="562"/>
      <c r="F4" s="562"/>
      <c r="G4" s="562"/>
      <c r="H4" s="562"/>
      <c r="I4" s="562"/>
      <c r="J4" s="562"/>
      <c r="K4" s="392"/>
    </row>
    <row r="5" spans="1:11" s="393" customFormat="1" ht="15.75" x14ac:dyDescent="0.2">
      <c r="A5" s="562" t="s">
        <v>254</v>
      </c>
      <c r="B5" s="562"/>
      <c r="C5" s="562"/>
      <c r="D5" s="562"/>
      <c r="E5" s="562"/>
      <c r="F5" s="562"/>
      <c r="G5" s="562"/>
      <c r="H5" s="562"/>
      <c r="I5" s="562"/>
      <c r="J5" s="562"/>
      <c r="K5" s="392"/>
    </row>
    <row r="6" spans="1:11" s="393" customFormat="1" ht="15.75" x14ac:dyDescent="0.2">
      <c r="A6" s="562" t="s">
        <v>253</v>
      </c>
      <c r="B6" s="562"/>
      <c r="C6" s="562"/>
      <c r="D6" s="562"/>
      <c r="E6" s="562"/>
      <c r="F6" s="562"/>
      <c r="G6" s="562"/>
      <c r="H6" s="562"/>
      <c r="I6" s="562"/>
      <c r="J6" s="562"/>
      <c r="K6" s="392"/>
    </row>
    <row r="7" spans="1:11" s="393" customFormat="1" ht="15.75" x14ac:dyDescent="0.2">
      <c r="A7" s="562" t="s">
        <v>255</v>
      </c>
      <c r="B7" s="562"/>
      <c r="C7" s="562"/>
      <c r="D7" s="562"/>
      <c r="E7" s="562"/>
      <c r="F7" s="562"/>
      <c r="G7" s="562"/>
      <c r="H7" s="562"/>
      <c r="I7" s="562"/>
      <c r="J7" s="562"/>
      <c r="K7" s="392"/>
    </row>
    <row r="8" spans="1:11" s="393" customFormat="1" ht="15.75" x14ac:dyDescent="0.2">
      <c r="A8" s="562" t="s">
        <v>252</v>
      </c>
      <c r="B8" s="562"/>
      <c r="C8" s="562"/>
      <c r="D8" s="562"/>
      <c r="E8" s="562"/>
      <c r="F8" s="562"/>
      <c r="G8" s="562"/>
      <c r="H8" s="562"/>
      <c r="I8" s="562"/>
      <c r="J8" s="562"/>
      <c r="K8" s="392"/>
    </row>
    <row r="9" spans="1:11" ht="16.5" thickBot="1" x14ac:dyDescent="0.3">
      <c r="A9" s="165"/>
      <c r="B9" s="166"/>
      <c r="C9" s="8"/>
      <c r="D9" s="394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59" t="s">
        <v>257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1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261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258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63" t="s">
        <v>336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ht="46.5" customHeight="1" x14ac:dyDescent="0.2">
      <c r="A16" s="563" t="s">
        <v>337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ht="46.5" customHeight="1" x14ac:dyDescent="0.2">
      <c r="A17" s="563" t="s">
        <v>338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</row>
    <row r="18" spans="1:11" ht="46.5" customHeight="1" x14ac:dyDescent="0.2">
      <c r="A18" s="563" t="s">
        <v>339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</row>
    <row r="19" spans="1:11" ht="46.5" customHeight="1" x14ac:dyDescent="0.2">
      <c r="A19" s="563" t="s">
        <v>340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</row>
    <row r="20" spans="1:11" ht="46.5" customHeight="1" x14ac:dyDescent="0.2">
      <c r="A20" s="563" t="s">
        <v>341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</row>
    <row r="21" spans="1:11" ht="46.5" customHeight="1" x14ac:dyDescent="0.2">
      <c r="A21" s="563" t="s">
        <v>342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</row>
    <row r="22" spans="1:11" ht="120" customHeight="1" x14ac:dyDescent="0.2">
      <c r="A22" s="563" t="s">
        <v>348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</row>
    <row r="23" spans="1:11" ht="46.5" customHeight="1" x14ac:dyDescent="0.2">
      <c r="A23" s="563" t="s">
        <v>334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</row>
    <row r="24" spans="1:11" ht="46.5" customHeight="1" x14ac:dyDescent="0.2">
      <c r="A24" s="563" t="s">
        <v>343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</row>
    <row r="25" spans="1:11" ht="46.5" customHeight="1" x14ac:dyDescent="0.2">
      <c r="A25" s="563" t="s">
        <v>335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</row>
    <row r="26" spans="1:11" ht="46.5" customHeight="1" x14ac:dyDescent="0.2">
      <c r="A26" s="563" t="s">
        <v>344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</row>
    <row r="27" spans="1:11" ht="6.75" customHeight="1" x14ac:dyDescent="0.2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</row>
    <row r="28" spans="1:11" ht="46.5" customHeight="1" x14ac:dyDescent="0.2">
      <c r="A28" s="563" t="s">
        <v>345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</row>
    <row r="29" spans="1:11" ht="46.5" customHeight="1" x14ac:dyDescent="0.2">
      <c r="A29" s="563" t="s">
        <v>287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B25" zoomScale="90" zoomScaleNormal="90" workbookViewId="0">
      <selection activeCell="O27" sqref="O27"/>
    </sheetView>
  </sheetViews>
  <sheetFormatPr defaultRowHeight="12.75" x14ac:dyDescent="0.2"/>
  <cols>
    <col min="1" max="1" width="16.85546875" style="299" customWidth="1"/>
    <col min="2" max="2" width="2.7109375" style="299" bestFit="1" customWidth="1"/>
    <col min="3" max="3" width="7.140625" style="299" customWidth="1"/>
    <col min="4" max="4" width="9.5703125" style="299" customWidth="1"/>
    <col min="5" max="5" width="10" style="299" customWidth="1"/>
    <col min="6" max="6" width="10.85546875" style="299" customWidth="1"/>
    <col min="7" max="7" width="13.5703125" style="299" customWidth="1"/>
    <col min="8" max="8" width="9.140625" style="299" customWidth="1"/>
    <col min="9" max="9" width="9.7109375" style="299" customWidth="1"/>
    <col min="10" max="10" width="8.7109375" style="299" customWidth="1"/>
    <col min="11" max="21" width="9.140625" style="299"/>
    <col min="22" max="22" width="12.85546875" style="299" customWidth="1"/>
    <col min="23" max="16384" width="9.140625" style="299"/>
  </cols>
  <sheetData>
    <row r="1" spans="1:22" s="6" customFormat="1" ht="21" customHeight="1" x14ac:dyDescent="0.2">
      <c r="B1" s="564" t="s">
        <v>643</v>
      </c>
      <c r="C1" s="564"/>
      <c r="D1" s="564"/>
      <c r="E1" s="564"/>
      <c r="F1" s="564"/>
      <c r="G1" s="564"/>
      <c r="H1" s="564"/>
      <c r="I1" s="564"/>
      <c r="J1" s="564"/>
      <c r="K1" s="1" t="s">
        <v>644</v>
      </c>
      <c r="L1" s="353" t="s">
        <v>45</v>
      </c>
      <c r="M1" s="28">
        <v>12</v>
      </c>
      <c r="N1" s="582" t="s">
        <v>628</v>
      </c>
      <c r="O1" s="582"/>
      <c r="P1" s="582"/>
      <c r="Q1" s="33"/>
      <c r="R1" s="354"/>
      <c r="S1" s="354"/>
      <c r="T1" s="354"/>
    </row>
    <row r="2" spans="1:22" s="6" customFormat="1" ht="16.5" thickBot="1" x14ac:dyDescent="0.25">
      <c r="A2" s="581" t="s">
        <v>256</v>
      </c>
      <c r="B2" s="581"/>
      <c r="C2" s="583"/>
      <c r="D2" s="583"/>
      <c r="E2" s="584"/>
      <c r="F2" s="584"/>
      <c r="G2" s="584"/>
      <c r="H2" s="584"/>
      <c r="I2" s="583"/>
      <c r="J2" s="583"/>
      <c r="K2" s="583"/>
      <c r="L2" s="583"/>
      <c r="M2" s="583"/>
      <c r="N2" s="355"/>
      <c r="O2" s="355"/>
      <c r="P2" s="356"/>
      <c r="Q2" s="356"/>
      <c r="R2" s="356"/>
      <c r="S2" s="356"/>
      <c r="T2" s="357"/>
      <c r="U2" s="357"/>
      <c r="V2" s="358"/>
    </row>
    <row r="3" spans="1:22" ht="15" customHeight="1" thickBot="1" x14ac:dyDescent="0.25">
      <c r="A3" s="594" t="s">
        <v>47</v>
      </c>
      <c r="B3" s="595"/>
      <c r="C3" s="302"/>
      <c r="D3" s="585" t="s">
        <v>57</v>
      </c>
      <c r="E3" s="588" t="s">
        <v>3</v>
      </c>
      <c r="F3" s="567" t="s">
        <v>290</v>
      </c>
      <c r="G3" s="568"/>
      <c r="H3" s="591" t="s">
        <v>259</v>
      </c>
      <c r="I3" s="303"/>
      <c r="J3" s="576" t="s">
        <v>4</v>
      </c>
      <c r="K3" s="618" t="s">
        <v>0</v>
      </c>
      <c r="L3" s="618"/>
      <c r="M3" s="618"/>
      <c r="N3" s="573" t="s">
        <v>7</v>
      </c>
      <c r="O3" s="618" t="s">
        <v>1</v>
      </c>
      <c r="P3" s="618"/>
      <c r="Q3" s="618"/>
      <c r="R3" s="618"/>
      <c r="S3" s="618"/>
      <c r="T3" s="573" t="s">
        <v>10</v>
      </c>
      <c r="U3" s="576" t="s">
        <v>58</v>
      </c>
      <c r="V3" s="303"/>
    </row>
    <row r="4" spans="1:22" ht="72" customHeight="1" x14ac:dyDescent="0.2">
      <c r="A4" s="596"/>
      <c r="B4" s="597"/>
      <c r="C4" s="304" t="s">
        <v>2</v>
      </c>
      <c r="D4" s="586"/>
      <c r="E4" s="589"/>
      <c r="F4" s="565" t="s">
        <v>289</v>
      </c>
      <c r="G4" s="565" t="s">
        <v>288</v>
      </c>
      <c r="H4" s="592"/>
      <c r="I4" s="305" t="s">
        <v>286</v>
      </c>
      <c r="J4" s="577"/>
      <c r="K4" s="579" t="s">
        <v>5</v>
      </c>
      <c r="L4" s="613" t="s">
        <v>6</v>
      </c>
      <c r="M4" s="614"/>
      <c r="N4" s="574"/>
      <c r="O4" s="569" t="s">
        <v>5</v>
      </c>
      <c r="P4" s="615" t="s">
        <v>30</v>
      </c>
      <c r="Q4" s="615" t="s">
        <v>50</v>
      </c>
      <c r="R4" s="615" t="s">
        <v>8</v>
      </c>
      <c r="S4" s="571" t="s">
        <v>9</v>
      </c>
      <c r="T4" s="574"/>
      <c r="U4" s="577"/>
      <c r="V4" s="305" t="s">
        <v>11</v>
      </c>
    </row>
    <row r="5" spans="1:22" ht="24.75" customHeight="1" thickBot="1" x14ac:dyDescent="0.25">
      <c r="A5" s="598"/>
      <c r="B5" s="599"/>
      <c r="C5" s="306"/>
      <c r="D5" s="587"/>
      <c r="E5" s="590"/>
      <c r="F5" s="566"/>
      <c r="G5" s="566"/>
      <c r="H5" s="593"/>
      <c r="I5" s="307"/>
      <c r="J5" s="578"/>
      <c r="K5" s="580"/>
      <c r="L5" s="308" t="s">
        <v>12</v>
      </c>
      <c r="M5" s="309" t="s">
        <v>13</v>
      </c>
      <c r="N5" s="575"/>
      <c r="O5" s="570"/>
      <c r="P5" s="616"/>
      <c r="Q5" s="616"/>
      <c r="R5" s="617"/>
      <c r="S5" s="572"/>
      <c r="T5" s="575"/>
      <c r="U5" s="578"/>
      <c r="V5" s="305"/>
    </row>
    <row r="6" spans="1:22" ht="13.5" thickBot="1" x14ac:dyDescent="0.25">
      <c r="A6" s="398" t="s">
        <v>48</v>
      </c>
      <c r="B6" s="399"/>
      <c r="C6" s="400" t="s">
        <v>49</v>
      </c>
      <c r="D6" s="401">
        <v>1</v>
      </c>
      <c r="E6" s="402">
        <v>2</v>
      </c>
      <c r="F6" s="403" t="s">
        <v>52</v>
      </c>
      <c r="G6" s="403" t="s">
        <v>239</v>
      </c>
      <c r="H6" s="404">
        <v>3</v>
      </c>
      <c r="I6" s="399">
        <v>4</v>
      </c>
      <c r="J6" s="405">
        <v>5</v>
      </c>
      <c r="K6" s="406">
        <v>6</v>
      </c>
      <c r="L6" s="407" t="s">
        <v>53</v>
      </c>
      <c r="M6" s="401" t="s">
        <v>54</v>
      </c>
      <c r="N6" s="405">
        <v>7</v>
      </c>
      <c r="O6" s="406">
        <v>8</v>
      </c>
      <c r="P6" s="407" t="s">
        <v>272</v>
      </c>
      <c r="Q6" s="407" t="s">
        <v>273</v>
      </c>
      <c r="R6" s="407" t="s">
        <v>274</v>
      </c>
      <c r="S6" s="408" t="s">
        <v>275</v>
      </c>
      <c r="T6" s="405">
        <v>9</v>
      </c>
      <c r="U6" s="405">
        <v>10</v>
      </c>
      <c r="V6" s="399">
        <v>11</v>
      </c>
    </row>
    <row r="7" spans="1:22" x14ac:dyDescent="0.2">
      <c r="A7" s="601" t="s">
        <v>63</v>
      </c>
      <c r="B7" s="601" t="s">
        <v>14</v>
      </c>
      <c r="C7" s="22">
        <v>2015</v>
      </c>
      <c r="D7" s="268"/>
      <c r="E7" s="9"/>
      <c r="F7" s="10"/>
      <c r="G7" s="10"/>
      <c r="H7" s="276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1"/>
      <c r="B8" s="602"/>
      <c r="C8" s="23">
        <v>2016</v>
      </c>
      <c r="D8" s="269"/>
      <c r="E8" s="11"/>
      <c r="F8" s="12"/>
      <c r="G8" s="12"/>
      <c r="H8" s="277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612"/>
      <c r="B9" s="603"/>
      <c r="C9" s="24">
        <v>2017</v>
      </c>
      <c r="D9" s="314">
        <f>'6.Прил 3_ГДиАД-съдии'!E9</f>
        <v>73</v>
      </c>
      <c r="E9" s="187">
        <v>370</v>
      </c>
      <c r="F9" s="188">
        <v>1</v>
      </c>
      <c r="G9" s="188"/>
      <c r="H9" s="359"/>
      <c r="I9" s="283">
        <f>H9+E9</f>
        <v>370</v>
      </c>
      <c r="J9" s="184">
        <f>D9+I9</f>
        <v>443</v>
      </c>
      <c r="K9" s="36">
        <f>N9+O9</f>
        <v>348</v>
      </c>
      <c r="L9" s="197">
        <f>'6.Прил 3_ГДиАД-съдии'!AU9</f>
        <v>301</v>
      </c>
      <c r="M9" s="57">
        <f>IF(K9&lt;&gt;0,L9/K9,0)</f>
        <v>0.86494252873563215</v>
      </c>
      <c r="N9" s="196">
        <f>'6.Прил 3_ГДиАД-съдии'!AG9</f>
        <v>254</v>
      </c>
      <c r="O9" s="39">
        <f>SUM(P9:S9)</f>
        <v>94</v>
      </c>
      <c r="P9" s="188"/>
      <c r="Q9" s="188">
        <v>7</v>
      </c>
      <c r="R9" s="188"/>
      <c r="S9" s="185">
        <v>87</v>
      </c>
      <c r="T9" s="189">
        <v>1854</v>
      </c>
      <c r="U9" s="26">
        <f>J9-K9</f>
        <v>95</v>
      </c>
      <c r="V9" s="194">
        <v>40</v>
      </c>
    </row>
    <row r="10" spans="1:22" x14ac:dyDescent="0.2">
      <c r="A10" s="574" t="s">
        <v>51</v>
      </c>
      <c r="B10" s="601" t="s">
        <v>15</v>
      </c>
      <c r="C10" s="22">
        <v>2015</v>
      </c>
      <c r="D10" s="270"/>
      <c r="E10" s="15"/>
      <c r="F10" s="16"/>
      <c r="G10" s="16"/>
      <c r="H10" s="282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4"/>
      <c r="B11" s="602"/>
      <c r="C11" s="23">
        <v>2016</v>
      </c>
      <c r="D11" s="269"/>
      <c r="E11" s="11"/>
      <c r="F11" s="12"/>
      <c r="G11" s="12"/>
      <c r="H11" s="277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4"/>
      <c r="B12" s="603"/>
      <c r="C12" s="24">
        <v>2017</v>
      </c>
      <c r="D12" s="314">
        <f>'6.Прил 3_ГДиАД-съдии'!F9</f>
        <v>2</v>
      </c>
      <c r="E12" s="190">
        <v>18</v>
      </c>
      <c r="F12" s="191"/>
      <c r="G12" s="191"/>
      <c r="H12" s="281"/>
      <c r="I12" s="283">
        <f t="shared" si="2"/>
        <v>18</v>
      </c>
      <c r="J12" s="18">
        <f t="shared" si="3"/>
        <v>20</v>
      </c>
      <c r="K12" s="38">
        <f>N12+O12</f>
        <v>17</v>
      </c>
      <c r="L12" s="198">
        <f>'6.Прил 3_ГДиАД-съдии'!AV9</f>
        <v>16</v>
      </c>
      <c r="M12" s="58">
        <f t="shared" ref="M12:M51" si="6">IF(K12&lt;&gt;0,L12/K12,0)</f>
        <v>0.94117647058823528</v>
      </c>
      <c r="N12" s="315">
        <f>'6.Прил 3_ГДиАД-съдии'!AH9</f>
        <v>11</v>
      </c>
      <c r="O12" s="50">
        <f>SUM(P12:S12)</f>
        <v>6</v>
      </c>
      <c r="P12" s="191"/>
      <c r="Q12" s="191">
        <v>4</v>
      </c>
      <c r="R12" s="191"/>
      <c r="S12" s="186">
        <v>2</v>
      </c>
      <c r="T12" s="192">
        <v>107</v>
      </c>
      <c r="U12" s="26">
        <f>J12-K12</f>
        <v>3</v>
      </c>
      <c r="V12" s="193">
        <v>6</v>
      </c>
    </row>
    <row r="13" spans="1:22" x14ac:dyDescent="0.2">
      <c r="A13" s="601" t="s">
        <v>75</v>
      </c>
      <c r="B13" s="601" t="s">
        <v>16</v>
      </c>
      <c r="C13" s="22">
        <v>2015</v>
      </c>
      <c r="D13" s="268"/>
      <c r="E13" s="9"/>
      <c r="F13" s="10"/>
      <c r="G13" s="10"/>
      <c r="H13" s="276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1"/>
      <c r="B14" s="602"/>
      <c r="C14" s="23">
        <v>2016</v>
      </c>
      <c r="D14" s="269"/>
      <c r="E14" s="11"/>
      <c r="F14" s="12"/>
      <c r="G14" s="12"/>
      <c r="H14" s="277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2"/>
      <c r="B15" s="603"/>
      <c r="C15" s="24">
        <v>2017</v>
      </c>
      <c r="D15" s="314">
        <f>'6.Прил 3_ГДиАД-съдии'!G9</f>
        <v>0</v>
      </c>
      <c r="E15" s="187">
        <v>10</v>
      </c>
      <c r="F15" s="188"/>
      <c r="G15" s="188"/>
      <c r="H15" s="280"/>
      <c r="I15" s="283">
        <f t="shared" si="2"/>
        <v>10</v>
      </c>
      <c r="J15" s="26">
        <f t="shared" si="3"/>
        <v>10</v>
      </c>
      <c r="K15" s="25">
        <f>N15+O15</f>
        <v>2</v>
      </c>
      <c r="L15" s="197">
        <f>'6.Прил 3_ГДиАД-съдии'!AW9</f>
        <v>2</v>
      </c>
      <c r="M15" s="57">
        <f t="shared" si="6"/>
        <v>1</v>
      </c>
      <c r="N15" s="196">
        <f>'6.Прил 3_ГДиАД-съдии'!AI9</f>
        <v>0</v>
      </c>
      <c r="O15" s="39">
        <f>SUM(P15:S15)</f>
        <v>2</v>
      </c>
      <c r="P15" s="188"/>
      <c r="Q15" s="188"/>
      <c r="R15" s="188"/>
      <c r="S15" s="185">
        <v>2</v>
      </c>
      <c r="T15" s="189">
        <v>6</v>
      </c>
      <c r="U15" s="26">
        <f>J15-K15</f>
        <v>8</v>
      </c>
      <c r="V15" s="194"/>
    </row>
    <row r="16" spans="1:22" x14ac:dyDescent="0.2">
      <c r="A16" s="601" t="s">
        <v>67</v>
      </c>
      <c r="B16" s="601" t="s">
        <v>17</v>
      </c>
      <c r="C16" s="22">
        <v>2015</v>
      </c>
      <c r="D16" s="270"/>
      <c r="E16" s="15"/>
      <c r="F16" s="16"/>
      <c r="G16" s="16"/>
      <c r="H16" s="282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2"/>
      <c r="B17" s="602"/>
      <c r="C17" s="23">
        <v>2016</v>
      </c>
      <c r="D17" s="269"/>
      <c r="E17" s="11"/>
      <c r="F17" s="12"/>
      <c r="G17" s="12"/>
      <c r="H17" s="277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3"/>
      <c r="B18" s="603"/>
      <c r="C18" s="24">
        <v>2017</v>
      </c>
      <c r="D18" s="314">
        <f>'6.Прил 3_ГДиАД-съдии'!H9</f>
        <v>2</v>
      </c>
      <c r="E18" s="190">
        <v>185</v>
      </c>
      <c r="F18" s="191"/>
      <c r="G18" s="191"/>
      <c r="H18" s="281"/>
      <c r="I18" s="283">
        <f t="shared" si="2"/>
        <v>185</v>
      </c>
      <c r="J18" s="18">
        <f t="shared" si="3"/>
        <v>187</v>
      </c>
      <c r="K18" s="38">
        <f>N18+O18</f>
        <v>178</v>
      </c>
      <c r="L18" s="198">
        <f>'6.Прил 3_ГДиАД-съдии'!AX9</f>
        <v>177</v>
      </c>
      <c r="M18" s="58">
        <f t="shared" si="6"/>
        <v>0.9943820224719101</v>
      </c>
      <c r="N18" s="315">
        <f>'6.Прил 3_ГДиАД-съдии'!AJ9</f>
        <v>165</v>
      </c>
      <c r="O18" s="50">
        <f>SUM(P18:S18)</f>
        <v>13</v>
      </c>
      <c r="P18" s="191"/>
      <c r="Q18" s="191"/>
      <c r="R18" s="191"/>
      <c r="S18" s="186">
        <v>13</v>
      </c>
      <c r="T18" s="192">
        <v>296</v>
      </c>
      <c r="U18" s="26">
        <f>J18-K18</f>
        <v>9</v>
      </c>
      <c r="V18" s="193"/>
    </row>
    <row r="19" spans="1:22" x14ac:dyDescent="0.2">
      <c r="A19" s="573" t="s">
        <v>68</v>
      </c>
      <c r="B19" s="601" t="s">
        <v>18</v>
      </c>
      <c r="C19" s="22">
        <v>2015</v>
      </c>
      <c r="D19" s="268"/>
      <c r="E19" s="9"/>
      <c r="F19" s="10"/>
      <c r="G19" s="10"/>
      <c r="H19" s="276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4"/>
      <c r="B20" s="602"/>
      <c r="C20" s="23">
        <v>2016</v>
      </c>
      <c r="D20" s="269"/>
      <c r="E20" s="11"/>
      <c r="F20" s="12"/>
      <c r="G20" s="12"/>
      <c r="H20" s="277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5"/>
      <c r="B21" s="610"/>
      <c r="C21" s="24">
        <v>2017</v>
      </c>
      <c r="D21" s="314">
        <f>'6.Прил 3_ГДиАД-съдии'!I9</f>
        <v>0</v>
      </c>
      <c r="E21" s="187">
        <v>1325</v>
      </c>
      <c r="F21" s="188"/>
      <c r="G21" s="188"/>
      <c r="H21" s="280"/>
      <c r="I21" s="283">
        <f t="shared" si="2"/>
        <v>1325</v>
      </c>
      <c r="J21" s="26">
        <f t="shared" si="3"/>
        <v>1325</v>
      </c>
      <c r="K21" s="36">
        <f>N21+O21</f>
        <v>1324</v>
      </c>
      <c r="L21" s="198">
        <f>'6.Прил 3_ГДиАД-съдии'!AY9</f>
        <v>1324</v>
      </c>
      <c r="M21" s="57">
        <f t="shared" si="6"/>
        <v>1</v>
      </c>
      <c r="N21" s="315">
        <f>'6.Прил 3_ГДиАД-съдии'!AK9</f>
        <v>1244</v>
      </c>
      <c r="O21" s="39">
        <f>SUM(P21:S21)</f>
        <v>80</v>
      </c>
      <c r="P21" s="188"/>
      <c r="Q21" s="188"/>
      <c r="R21" s="188"/>
      <c r="S21" s="185">
        <v>80</v>
      </c>
      <c r="T21" s="189">
        <v>1691</v>
      </c>
      <c r="U21" s="26">
        <f>J21-K21</f>
        <v>1</v>
      </c>
      <c r="V21" s="194">
        <v>6</v>
      </c>
    </row>
    <row r="22" spans="1:22" x14ac:dyDescent="0.2">
      <c r="A22" s="574" t="s">
        <v>60</v>
      </c>
      <c r="B22" s="601" t="s">
        <v>19</v>
      </c>
      <c r="C22" s="22">
        <v>2015</v>
      </c>
      <c r="D22" s="268"/>
      <c r="E22" s="9"/>
      <c r="F22" s="10"/>
      <c r="G22" s="10"/>
      <c r="H22" s="276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4"/>
      <c r="B23" s="602"/>
      <c r="C23" s="23">
        <v>2016</v>
      </c>
      <c r="D23" s="269"/>
      <c r="E23" s="11"/>
      <c r="F23" s="12"/>
      <c r="G23" s="12"/>
      <c r="H23" s="277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4"/>
      <c r="B24" s="603"/>
      <c r="C24" s="24">
        <v>2017</v>
      </c>
      <c r="D24" s="314">
        <f>'6.Прил 3_ГДиАД-съдии'!J9</f>
        <v>0</v>
      </c>
      <c r="E24" s="187"/>
      <c r="F24" s="188"/>
      <c r="G24" s="188"/>
      <c r="H24" s="280"/>
      <c r="I24" s="283">
        <f t="shared" si="2"/>
        <v>0</v>
      </c>
      <c r="J24" s="18">
        <f t="shared" si="3"/>
        <v>0</v>
      </c>
      <c r="K24" s="36">
        <f>N24+O24</f>
        <v>0</v>
      </c>
      <c r="L24" s="198">
        <f>'6.Прил 3_ГДиАД-съдии'!AZ9</f>
        <v>0</v>
      </c>
      <c r="M24" s="58">
        <f t="shared" si="6"/>
        <v>0</v>
      </c>
      <c r="N24" s="315">
        <f>'6.Прил 3_ГДиАД-съдии'!AL9</f>
        <v>0</v>
      </c>
      <c r="O24" s="50">
        <f>SUM(P24:S24)</f>
        <v>0</v>
      </c>
      <c r="P24" s="191"/>
      <c r="Q24" s="191"/>
      <c r="R24" s="191"/>
      <c r="S24" s="186"/>
      <c r="T24" s="192"/>
      <c r="U24" s="26">
        <f>J24-K24</f>
        <v>0</v>
      </c>
      <c r="V24" s="193"/>
    </row>
    <row r="25" spans="1:22" x14ac:dyDescent="0.2">
      <c r="A25" s="604" t="s">
        <v>31</v>
      </c>
      <c r="B25" s="601" t="s">
        <v>39</v>
      </c>
      <c r="C25" s="22">
        <v>2015</v>
      </c>
      <c r="D25" s="271">
        <f>D7+D10+D13+D16+D19+D22</f>
        <v>0</v>
      </c>
      <c r="E25" s="289">
        <f t="shared" ref="E25:V25" si="7">E7+E10+E13+E16+E19+E22</f>
        <v>0</v>
      </c>
      <c r="F25" s="275">
        <f t="shared" si="7"/>
        <v>0</v>
      </c>
      <c r="G25" s="275">
        <f t="shared" si="7"/>
        <v>0</v>
      </c>
      <c r="H25" s="290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5"/>
      <c r="B26" s="602"/>
      <c r="C26" s="23">
        <v>2016</v>
      </c>
      <c r="D26" s="272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8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06"/>
      <c r="B27" s="603"/>
      <c r="C27" s="24">
        <v>2017</v>
      </c>
      <c r="D27" s="316">
        <f>D9+D12+D15+D18+D21+D24</f>
        <v>77</v>
      </c>
      <c r="E27" s="27">
        <f t="shared" ref="E27:V27" si="9">E9+E12+E15+E18+E21+E24</f>
        <v>1908</v>
      </c>
      <c r="F27" s="43">
        <f t="shared" si="9"/>
        <v>1</v>
      </c>
      <c r="G27" s="43">
        <f t="shared" si="9"/>
        <v>0</v>
      </c>
      <c r="H27" s="291">
        <f t="shared" si="9"/>
        <v>0</v>
      </c>
      <c r="I27" s="283">
        <f t="shared" si="9"/>
        <v>1908</v>
      </c>
      <c r="J27" s="26">
        <f t="shared" si="9"/>
        <v>1985</v>
      </c>
      <c r="K27" s="39">
        <f t="shared" si="9"/>
        <v>1869</v>
      </c>
      <c r="L27" s="42">
        <f t="shared" si="9"/>
        <v>1820</v>
      </c>
      <c r="M27" s="57">
        <f t="shared" si="6"/>
        <v>0.97378277153558057</v>
      </c>
      <c r="N27" s="26">
        <f t="shared" si="9"/>
        <v>1674</v>
      </c>
      <c r="O27" s="39">
        <f t="shared" si="9"/>
        <v>195</v>
      </c>
      <c r="P27" s="42">
        <f t="shared" si="9"/>
        <v>0</v>
      </c>
      <c r="Q27" s="42">
        <f t="shared" si="9"/>
        <v>11</v>
      </c>
      <c r="R27" s="42">
        <f t="shared" si="9"/>
        <v>0</v>
      </c>
      <c r="S27" s="46">
        <f t="shared" si="9"/>
        <v>184</v>
      </c>
      <c r="T27" s="26">
        <f t="shared" si="9"/>
        <v>3954</v>
      </c>
      <c r="U27" s="26">
        <f t="shared" si="9"/>
        <v>116</v>
      </c>
      <c r="V27" s="62">
        <f t="shared" si="9"/>
        <v>52</v>
      </c>
    </row>
    <row r="28" spans="1:22" x14ac:dyDescent="0.2">
      <c r="A28" s="601" t="s">
        <v>73</v>
      </c>
      <c r="B28" s="601" t="s">
        <v>20</v>
      </c>
      <c r="C28" s="22">
        <v>2015</v>
      </c>
      <c r="D28" s="270"/>
      <c r="E28" s="9"/>
      <c r="F28" s="10"/>
      <c r="G28" s="10"/>
      <c r="H28" s="276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2"/>
      <c r="B29" s="602"/>
      <c r="C29" s="23">
        <v>2016</v>
      </c>
      <c r="D29" s="269"/>
      <c r="E29" s="11"/>
      <c r="F29" s="12"/>
      <c r="G29" s="12"/>
      <c r="H29" s="277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3"/>
      <c r="B30" s="603"/>
      <c r="C30" s="24">
        <v>2017</v>
      </c>
      <c r="D30" s="317">
        <f>'4.Прил 3_НД-съдии'!E8</f>
        <v>13</v>
      </c>
      <c r="E30" s="292">
        <v>182</v>
      </c>
      <c r="F30" s="188"/>
      <c r="G30" s="188"/>
      <c r="H30" s="280"/>
      <c r="I30" s="283">
        <f t="shared" si="10"/>
        <v>182</v>
      </c>
      <c r="J30" s="18">
        <f t="shared" si="3"/>
        <v>195</v>
      </c>
      <c r="K30" s="173">
        <f>N30+O30</f>
        <v>180</v>
      </c>
      <c r="L30" s="318">
        <f>'4.Прил 3_НД-съдии'!AO8</f>
        <v>171</v>
      </c>
      <c r="M30" s="58">
        <f t="shared" si="6"/>
        <v>0.95</v>
      </c>
      <c r="N30" s="319">
        <f>'4.Прил 3_НД-съдии'!AC8</f>
        <v>20</v>
      </c>
      <c r="O30" s="50">
        <f>SUM(P30:S30)</f>
        <v>160</v>
      </c>
      <c r="P30" s="191">
        <v>149</v>
      </c>
      <c r="Q30" s="191">
        <v>9</v>
      </c>
      <c r="R30" s="191"/>
      <c r="S30" s="186">
        <v>2</v>
      </c>
      <c r="T30" s="192">
        <v>406</v>
      </c>
      <c r="U30" s="18">
        <f t="shared" si="5"/>
        <v>15</v>
      </c>
      <c r="V30" s="320">
        <f>'3.Прил 2_НД'!R93</f>
        <v>5</v>
      </c>
    </row>
    <row r="31" spans="1:22" x14ac:dyDescent="0.2">
      <c r="A31" s="601" t="s">
        <v>74</v>
      </c>
      <c r="B31" s="601" t="s">
        <v>22</v>
      </c>
      <c r="C31" s="22">
        <v>2015</v>
      </c>
      <c r="D31" s="268"/>
      <c r="E31" s="15"/>
      <c r="F31" s="16"/>
      <c r="G31" s="16"/>
      <c r="H31" s="282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2"/>
      <c r="B32" s="602"/>
      <c r="C32" s="23">
        <v>2016</v>
      </c>
      <c r="D32" s="269"/>
      <c r="E32" s="11"/>
      <c r="F32" s="12"/>
      <c r="G32" s="12"/>
      <c r="H32" s="277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3"/>
      <c r="B33" s="603"/>
      <c r="C33" s="24">
        <v>2017</v>
      </c>
      <c r="D33" s="314">
        <f>'4.Прил 3_НД-съдии'!F8</f>
        <v>6</v>
      </c>
      <c r="E33" s="285">
        <v>7</v>
      </c>
      <c r="F33" s="191"/>
      <c r="G33" s="191"/>
      <c r="H33" s="281">
        <v>1</v>
      </c>
      <c r="I33" s="283">
        <f t="shared" si="10"/>
        <v>8</v>
      </c>
      <c r="J33" s="26">
        <f t="shared" si="3"/>
        <v>14</v>
      </c>
      <c r="K33" s="267">
        <f t="shared" si="1"/>
        <v>6</v>
      </c>
      <c r="L33" s="321">
        <f>'4.Прил 3_НД-съдии'!AP8</f>
        <v>1</v>
      </c>
      <c r="M33" s="57">
        <f t="shared" si="6"/>
        <v>0.16666666666666666</v>
      </c>
      <c r="N33" s="322">
        <f>'4.Прил 3_НД-съдии'!AD8</f>
        <v>4</v>
      </c>
      <c r="O33" s="39">
        <f t="shared" si="4"/>
        <v>2</v>
      </c>
      <c r="P33" s="188"/>
      <c r="Q33" s="188"/>
      <c r="R33" s="188"/>
      <c r="S33" s="185">
        <v>2</v>
      </c>
      <c r="T33" s="189">
        <v>80</v>
      </c>
      <c r="U33" s="26">
        <f t="shared" si="5"/>
        <v>8</v>
      </c>
      <c r="V33" s="323">
        <f>'3.Прил 2_НД'!R94</f>
        <v>2</v>
      </c>
    </row>
    <row r="34" spans="1:22" x14ac:dyDescent="0.2">
      <c r="A34" s="601" t="s">
        <v>69</v>
      </c>
      <c r="B34" s="601" t="s">
        <v>23</v>
      </c>
      <c r="C34" s="22">
        <v>2015</v>
      </c>
      <c r="D34" s="270"/>
      <c r="E34" s="9"/>
      <c r="F34" s="10"/>
      <c r="G34" s="10"/>
      <c r="H34" s="276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2"/>
      <c r="B35" s="602"/>
      <c r="C35" s="23">
        <v>2016</v>
      </c>
      <c r="D35" s="269"/>
      <c r="E35" s="11"/>
      <c r="F35" s="12"/>
      <c r="G35" s="12"/>
      <c r="H35" s="277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3"/>
      <c r="B36" s="603"/>
      <c r="C36" s="24">
        <v>2017</v>
      </c>
      <c r="D36" s="314">
        <f>'4.Прил 3_НД-съдии'!G8</f>
        <v>6</v>
      </c>
      <c r="E36" s="279">
        <v>77</v>
      </c>
      <c r="F36" s="188"/>
      <c r="G36" s="188"/>
      <c r="H36" s="280"/>
      <c r="I36" s="283">
        <f t="shared" si="10"/>
        <v>77</v>
      </c>
      <c r="J36" s="18">
        <f t="shared" si="3"/>
        <v>83</v>
      </c>
      <c r="K36" s="173">
        <f t="shared" si="1"/>
        <v>75</v>
      </c>
      <c r="L36" s="318">
        <f>'4.Прил 3_НД-съдии'!AQ8</f>
        <v>75</v>
      </c>
      <c r="M36" s="58">
        <f t="shared" si="6"/>
        <v>1</v>
      </c>
      <c r="N36" s="319">
        <f>'4.Прил 3_НД-съдии'!AE8</f>
        <v>72</v>
      </c>
      <c r="O36" s="50">
        <f t="shared" si="4"/>
        <v>3</v>
      </c>
      <c r="P36" s="191"/>
      <c r="Q36" s="191"/>
      <c r="R36" s="191">
        <v>2</v>
      </c>
      <c r="S36" s="186">
        <v>1</v>
      </c>
      <c r="T36" s="192">
        <v>147</v>
      </c>
      <c r="U36" s="18">
        <f t="shared" si="5"/>
        <v>8</v>
      </c>
      <c r="V36" s="320">
        <f>'3.Прил 2_НД'!R95</f>
        <v>2</v>
      </c>
    </row>
    <row r="37" spans="1:22" x14ac:dyDescent="0.2">
      <c r="A37" s="601" t="s">
        <v>70</v>
      </c>
      <c r="B37" s="601" t="s">
        <v>24</v>
      </c>
      <c r="C37" s="22">
        <v>2015</v>
      </c>
      <c r="D37" s="268"/>
      <c r="E37" s="15"/>
      <c r="F37" s="16"/>
      <c r="G37" s="16"/>
      <c r="H37" s="282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2"/>
      <c r="B38" s="602"/>
      <c r="C38" s="23">
        <v>2016</v>
      </c>
      <c r="D38" s="269"/>
      <c r="E38" s="11"/>
      <c r="F38" s="12"/>
      <c r="G38" s="12"/>
      <c r="H38" s="277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3"/>
      <c r="B39" s="603"/>
      <c r="C39" s="24">
        <v>2017</v>
      </c>
      <c r="D39" s="273">
        <v>7</v>
      </c>
      <c r="E39" s="190">
        <v>350</v>
      </c>
      <c r="F39" s="191"/>
      <c r="G39" s="191"/>
      <c r="H39" s="281"/>
      <c r="I39" s="283">
        <f t="shared" si="10"/>
        <v>350</v>
      </c>
      <c r="J39" s="26">
        <f t="shared" si="3"/>
        <v>357</v>
      </c>
      <c r="K39" s="36">
        <f t="shared" si="1"/>
        <v>356</v>
      </c>
      <c r="L39" s="188">
        <v>354</v>
      </c>
      <c r="M39" s="57">
        <f t="shared" si="6"/>
        <v>0.9943820224719101</v>
      </c>
      <c r="N39" s="189">
        <v>342</v>
      </c>
      <c r="O39" s="39">
        <f t="shared" si="4"/>
        <v>14</v>
      </c>
      <c r="P39" s="188"/>
      <c r="Q39" s="188"/>
      <c r="R39" s="188"/>
      <c r="S39" s="185">
        <v>14</v>
      </c>
      <c r="T39" s="189">
        <v>509</v>
      </c>
      <c r="U39" s="26">
        <f t="shared" si="5"/>
        <v>1</v>
      </c>
      <c r="V39" s="194">
        <v>8</v>
      </c>
    </row>
    <row r="40" spans="1:22" x14ac:dyDescent="0.2">
      <c r="A40" s="601" t="s">
        <v>71</v>
      </c>
      <c r="B40" s="601" t="s">
        <v>25</v>
      </c>
      <c r="C40" s="22">
        <v>2015</v>
      </c>
      <c r="D40" s="270"/>
      <c r="E40" s="9"/>
      <c r="F40" s="10"/>
      <c r="G40" s="10"/>
      <c r="H40" s="276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4" t="s">
        <v>21</v>
      </c>
      <c r="U40" s="17">
        <f t="shared" si="5"/>
        <v>0</v>
      </c>
      <c r="V40" s="325" t="s">
        <v>21</v>
      </c>
    </row>
    <row r="41" spans="1:22" x14ac:dyDescent="0.2">
      <c r="A41" s="602"/>
      <c r="B41" s="602"/>
      <c r="C41" s="23">
        <v>2016</v>
      </c>
      <c r="D41" s="269"/>
      <c r="E41" s="11"/>
      <c r="F41" s="12"/>
      <c r="G41" s="12"/>
      <c r="H41" s="277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3" t="s">
        <v>21</v>
      </c>
      <c r="U41" s="5">
        <f t="shared" si="5"/>
        <v>0</v>
      </c>
      <c r="V41" s="326" t="s">
        <v>21</v>
      </c>
    </row>
    <row r="42" spans="1:22" ht="13.5" thickBot="1" x14ac:dyDescent="0.25">
      <c r="A42" s="603"/>
      <c r="B42" s="603"/>
      <c r="C42" s="24">
        <v>2017</v>
      </c>
      <c r="D42" s="274"/>
      <c r="E42" s="187">
        <v>61</v>
      </c>
      <c r="F42" s="188"/>
      <c r="G42" s="188"/>
      <c r="H42" s="280"/>
      <c r="I42" s="283">
        <f t="shared" si="10"/>
        <v>61</v>
      </c>
      <c r="J42" s="18">
        <f t="shared" si="3"/>
        <v>61</v>
      </c>
      <c r="K42" s="38">
        <f t="shared" si="1"/>
        <v>61</v>
      </c>
      <c r="L42" s="191">
        <v>61</v>
      </c>
      <c r="M42" s="58">
        <f t="shared" si="6"/>
        <v>1</v>
      </c>
      <c r="N42" s="192">
        <v>59</v>
      </c>
      <c r="O42" s="50">
        <f t="shared" si="4"/>
        <v>2</v>
      </c>
      <c r="P42" s="191"/>
      <c r="Q42" s="191"/>
      <c r="R42" s="191"/>
      <c r="S42" s="186">
        <v>2</v>
      </c>
      <c r="T42" s="315" t="s">
        <v>21</v>
      </c>
      <c r="U42" s="48">
        <f t="shared" si="5"/>
        <v>0</v>
      </c>
      <c r="V42" s="327" t="s">
        <v>21</v>
      </c>
    </row>
    <row r="43" spans="1:22" x14ac:dyDescent="0.2">
      <c r="A43" s="601" t="s">
        <v>72</v>
      </c>
      <c r="B43" s="601" t="s">
        <v>40</v>
      </c>
      <c r="C43" s="22">
        <v>2015</v>
      </c>
      <c r="D43" s="268"/>
      <c r="E43" s="15"/>
      <c r="F43" s="16"/>
      <c r="G43" s="16"/>
      <c r="H43" s="282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2"/>
      <c r="B44" s="602"/>
      <c r="C44" s="23">
        <v>2016</v>
      </c>
      <c r="D44" s="269"/>
      <c r="E44" s="11"/>
      <c r="F44" s="12"/>
      <c r="G44" s="12"/>
      <c r="H44" s="277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3"/>
      <c r="B45" s="603"/>
      <c r="C45" s="24">
        <v>2017</v>
      </c>
      <c r="D45" s="328">
        <f>'4.Прил 3_НД-съдии'!I8</f>
        <v>25</v>
      </c>
      <c r="E45" s="285">
        <v>98</v>
      </c>
      <c r="F45" s="191"/>
      <c r="G45" s="191"/>
      <c r="H45" s="281"/>
      <c r="I45" s="283">
        <f t="shared" si="10"/>
        <v>98</v>
      </c>
      <c r="J45" s="184">
        <f t="shared" si="3"/>
        <v>123</v>
      </c>
      <c r="K45" s="36">
        <f>N45+O45</f>
        <v>102</v>
      </c>
      <c r="L45" s="329">
        <f>'4.Прил 3_НД-съдии'!AS8</f>
        <v>75</v>
      </c>
      <c r="M45" s="57">
        <f t="shared" si="6"/>
        <v>0.73529411764705888</v>
      </c>
      <c r="N45" s="196">
        <f>'4.Прил 3_НД-съдии'!AG8</f>
        <v>97</v>
      </c>
      <c r="O45" s="39">
        <f>SUM(P45:S45)</f>
        <v>5</v>
      </c>
      <c r="P45" s="188"/>
      <c r="Q45" s="188"/>
      <c r="R45" s="188"/>
      <c r="S45" s="185">
        <v>5</v>
      </c>
      <c r="T45" s="189">
        <v>316</v>
      </c>
      <c r="U45" s="26">
        <f t="shared" si="5"/>
        <v>21</v>
      </c>
      <c r="V45" s="194">
        <v>47</v>
      </c>
    </row>
    <row r="46" spans="1:22" x14ac:dyDescent="0.2">
      <c r="A46" s="604" t="s">
        <v>32</v>
      </c>
      <c r="B46" s="601" t="s">
        <v>41</v>
      </c>
      <c r="C46" s="22">
        <v>2015</v>
      </c>
      <c r="D46" s="271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7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5"/>
      <c r="B47" s="602"/>
      <c r="C47" s="23">
        <v>2016</v>
      </c>
      <c r="D47" s="272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8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06"/>
      <c r="B48" s="603"/>
      <c r="C48" s="24">
        <v>2017</v>
      </c>
      <c r="D48" s="286">
        <f t="shared" si="11"/>
        <v>57</v>
      </c>
      <c r="E48" s="25">
        <f t="shared" si="11"/>
        <v>775</v>
      </c>
      <c r="F48" s="42">
        <f t="shared" si="11"/>
        <v>0</v>
      </c>
      <c r="G48" s="42">
        <f>G30+G33+G36+G39+G42+G45</f>
        <v>0</v>
      </c>
      <c r="H48" s="288">
        <f t="shared" si="11"/>
        <v>1</v>
      </c>
      <c r="I48" s="62">
        <f>I30+I33+I36+I39+I42+I45</f>
        <v>776</v>
      </c>
      <c r="J48" s="26">
        <f t="shared" si="3"/>
        <v>833</v>
      </c>
      <c r="K48" s="36">
        <f t="shared" si="12"/>
        <v>780</v>
      </c>
      <c r="L48" s="43">
        <f t="shared" si="12"/>
        <v>737</v>
      </c>
      <c r="M48" s="58">
        <f t="shared" si="6"/>
        <v>0.94487179487179485</v>
      </c>
      <c r="N48" s="26">
        <f t="shared" si="13"/>
        <v>594</v>
      </c>
      <c r="O48" s="50">
        <f t="shared" si="13"/>
        <v>186</v>
      </c>
      <c r="P48" s="43">
        <f t="shared" si="13"/>
        <v>149</v>
      </c>
      <c r="Q48" s="43">
        <f t="shared" si="13"/>
        <v>9</v>
      </c>
      <c r="R48" s="43">
        <f t="shared" si="13"/>
        <v>2</v>
      </c>
      <c r="S48" s="49">
        <f t="shared" si="13"/>
        <v>26</v>
      </c>
      <c r="T48" s="26">
        <f>T30+T33+T36+T39+T45</f>
        <v>1458</v>
      </c>
      <c r="U48" s="26">
        <f>U30+U33+U36+U39+U42+U45</f>
        <v>53</v>
      </c>
      <c r="V48" s="62">
        <f>V30+V33+V36+V39+V45</f>
        <v>64</v>
      </c>
    </row>
    <row r="49" spans="1:22" x14ac:dyDescent="0.2">
      <c r="A49" s="604" t="s">
        <v>38</v>
      </c>
      <c r="B49" s="601" t="s">
        <v>26</v>
      </c>
      <c r="C49" s="22">
        <v>2015</v>
      </c>
      <c r="D49" s="271">
        <f t="shared" ref="D49:L51" si="14">D25+D46</f>
        <v>0</v>
      </c>
      <c r="E49" s="289">
        <f t="shared" si="14"/>
        <v>0</v>
      </c>
      <c r="F49" s="275">
        <f t="shared" si="14"/>
        <v>0</v>
      </c>
      <c r="G49" s="275">
        <f>G25+G46</f>
        <v>0</v>
      </c>
      <c r="H49" s="290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5"/>
      <c r="B50" s="602"/>
      <c r="C50" s="23">
        <v>2016</v>
      </c>
      <c r="D50" s="272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8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06"/>
      <c r="B51" s="603"/>
      <c r="C51" s="24">
        <v>2017</v>
      </c>
      <c r="D51" s="286">
        <f t="shared" si="14"/>
        <v>134</v>
      </c>
      <c r="E51" s="25">
        <f t="shared" si="14"/>
        <v>2683</v>
      </c>
      <c r="F51" s="42">
        <f t="shared" si="14"/>
        <v>1</v>
      </c>
      <c r="G51" s="42">
        <f>G27+G48</f>
        <v>0</v>
      </c>
      <c r="H51" s="288">
        <f t="shared" si="15"/>
        <v>1</v>
      </c>
      <c r="I51" s="284">
        <f t="shared" si="15"/>
        <v>2684</v>
      </c>
      <c r="J51" s="51">
        <f t="shared" si="3"/>
        <v>2818</v>
      </c>
      <c r="K51" s="39">
        <f t="shared" si="14"/>
        <v>2649</v>
      </c>
      <c r="L51" s="42">
        <f t="shared" si="14"/>
        <v>2557</v>
      </c>
      <c r="M51" s="57">
        <f t="shared" si="6"/>
        <v>0.96526991317478295</v>
      </c>
      <c r="N51" s="51">
        <f t="shared" ref="N51:V51" si="18">N27+N48</f>
        <v>2268</v>
      </c>
      <c r="O51" s="39">
        <f t="shared" si="18"/>
        <v>381</v>
      </c>
      <c r="P51" s="42">
        <f t="shared" si="18"/>
        <v>149</v>
      </c>
      <c r="Q51" s="42">
        <f t="shared" si="18"/>
        <v>20</v>
      </c>
      <c r="R51" s="42">
        <f t="shared" si="18"/>
        <v>2</v>
      </c>
      <c r="S51" s="46">
        <f t="shared" si="18"/>
        <v>210</v>
      </c>
      <c r="T51" s="51">
        <f t="shared" si="18"/>
        <v>5412</v>
      </c>
      <c r="U51" s="51">
        <f t="shared" si="18"/>
        <v>169</v>
      </c>
      <c r="V51" s="64">
        <f t="shared" si="18"/>
        <v>116</v>
      </c>
    </row>
    <row r="52" spans="1:22" x14ac:dyDescent="0.2">
      <c r="A52" s="573" t="s">
        <v>33</v>
      </c>
      <c r="B52" s="601" t="s">
        <v>46</v>
      </c>
      <c r="C52" s="22">
        <v>2015</v>
      </c>
      <c r="D52" s="310"/>
      <c r="E52" s="309"/>
      <c r="F52" s="309"/>
      <c r="G52" s="309"/>
      <c r="H52" s="309"/>
      <c r="I52" s="311"/>
      <c r="J52" s="20"/>
      <c r="K52" s="33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</row>
    <row r="53" spans="1:22" x14ac:dyDescent="0.2">
      <c r="A53" s="574"/>
      <c r="B53" s="602"/>
      <c r="C53" s="23">
        <v>2016</v>
      </c>
      <c r="D53" s="331"/>
      <c r="E53" s="309"/>
      <c r="F53" s="309"/>
      <c r="G53" s="309"/>
      <c r="H53" s="309"/>
      <c r="I53" s="332"/>
      <c r="J53" s="14"/>
      <c r="K53" s="33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</row>
    <row r="54" spans="1:22" ht="13.5" thickBot="1" x14ac:dyDescent="0.25">
      <c r="A54" s="575"/>
      <c r="B54" s="603"/>
      <c r="C54" s="24">
        <v>2017</v>
      </c>
      <c r="D54" s="331"/>
      <c r="E54" s="309"/>
      <c r="F54" s="309"/>
      <c r="G54" s="309"/>
      <c r="H54" s="309"/>
      <c r="I54" s="332"/>
      <c r="J54" s="19">
        <v>5</v>
      </c>
      <c r="K54" s="330"/>
      <c r="L54" s="300"/>
      <c r="M54" s="300"/>
      <c r="N54" s="300"/>
      <c r="O54" s="300"/>
      <c r="P54" s="300"/>
      <c r="Q54" s="300"/>
      <c r="R54" s="600" t="s">
        <v>59</v>
      </c>
      <c r="S54" s="600"/>
      <c r="T54" s="600"/>
      <c r="U54" s="600"/>
      <c r="V54" s="600"/>
    </row>
    <row r="55" spans="1:22" x14ac:dyDescent="0.2">
      <c r="A55" s="604" t="s">
        <v>66</v>
      </c>
      <c r="B55" s="601" t="s">
        <v>27</v>
      </c>
      <c r="C55" s="22">
        <v>2015</v>
      </c>
      <c r="D55" s="310"/>
      <c r="E55" s="312"/>
      <c r="F55" s="312"/>
      <c r="G55" s="312"/>
      <c r="H55" s="312"/>
      <c r="I55" s="311"/>
      <c r="J55" s="333">
        <f>IF(J52&lt;&gt;0,J49/M1/J52,0)</f>
        <v>0</v>
      </c>
      <c r="K55" s="333">
        <f>IF(J52&lt;&gt;0,K49/M1/J52,0)</f>
        <v>0</v>
      </c>
      <c r="L55" s="300"/>
      <c r="M55" s="300"/>
      <c r="N55" s="300"/>
      <c r="O55" s="309"/>
      <c r="P55" s="309"/>
      <c r="Q55" s="98" t="s">
        <v>492</v>
      </c>
      <c r="R55" s="98"/>
      <c r="S55" s="300"/>
      <c r="T55" s="300"/>
      <c r="U55" s="300"/>
      <c r="V55" s="300"/>
    </row>
    <row r="56" spans="1:22" x14ac:dyDescent="0.2">
      <c r="A56" s="605"/>
      <c r="B56" s="602"/>
      <c r="C56" s="23">
        <v>2016</v>
      </c>
      <c r="D56" s="331"/>
      <c r="E56" s="309"/>
      <c r="F56" s="309"/>
      <c r="G56" s="309"/>
      <c r="H56" s="309"/>
      <c r="I56" s="332"/>
      <c r="J56" s="334">
        <f>IF(J53&lt;&gt;0,J50/M1/J53,0)</f>
        <v>0</v>
      </c>
      <c r="K56" s="334">
        <f>IF(J53&lt;&gt;0,K50/M1/J53,0)</f>
        <v>0</v>
      </c>
      <c r="L56" s="300"/>
      <c r="M56" s="300"/>
      <c r="N56" s="300"/>
      <c r="O56" s="309"/>
      <c r="P56" s="309"/>
      <c r="Q56" s="299" t="s">
        <v>626</v>
      </c>
      <c r="R56" s="309"/>
      <c r="S56" s="300"/>
      <c r="T56" s="300"/>
      <c r="U56" s="300"/>
      <c r="V56" s="300"/>
    </row>
    <row r="57" spans="1:22" ht="13.5" thickBot="1" x14ac:dyDescent="0.25">
      <c r="A57" s="606"/>
      <c r="B57" s="603"/>
      <c r="C57" s="24">
        <v>2017</v>
      </c>
      <c r="D57" s="331"/>
      <c r="E57" s="309"/>
      <c r="F57" s="309"/>
      <c r="G57" s="309"/>
      <c r="H57" s="309"/>
      <c r="I57" s="332"/>
      <c r="J57" s="335">
        <f>IF(J54&lt;&gt;0,J51/M1/J54,0)</f>
        <v>46.966666666666669</v>
      </c>
      <c r="K57" s="335">
        <f>IF(J54&lt;&gt;0,K51/M1/J54,0)</f>
        <v>44.15</v>
      </c>
      <c r="L57" s="300"/>
      <c r="M57" s="300"/>
      <c r="N57" s="300"/>
      <c r="O57" s="309"/>
      <c r="P57" s="309"/>
      <c r="Q57" s="309"/>
      <c r="R57" s="309"/>
      <c r="S57" s="300"/>
      <c r="T57" s="300"/>
      <c r="U57" s="300"/>
      <c r="V57" s="300"/>
    </row>
    <row r="58" spans="1:22" x14ac:dyDescent="0.2">
      <c r="A58" s="573" t="s">
        <v>34</v>
      </c>
      <c r="B58" s="601" t="s">
        <v>42</v>
      </c>
      <c r="C58" s="22">
        <v>2015</v>
      </c>
      <c r="D58" s="310"/>
      <c r="E58" s="312"/>
      <c r="F58" s="312"/>
      <c r="G58" s="312"/>
      <c r="H58" s="312"/>
      <c r="I58" s="311"/>
      <c r="J58" s="20"/>
      <c r="K58" s="330"/>
      <c r="L58" s="300"/>
      <c r="M58" s="300"/>
      <c r="N58" s="300"/>
      <c r="O58" s="309"/>
      <c r="P58" s="309"/>
      <c r="Q58" s="309"/>
      <c r="R58" s="309"/>
      <c r="S58" s="300"/>
      <c r="T58" s="300"/>
      <c r="U58" s="300"/>
      <c r="V58" s="300"/>
    </row>
    <row r="59" spans="1:22" x14ac:dyDescent="0.2">
      <c r="A59" s="574"/>
      <c r="B59" s="602"/>
      <c r="C59" s="23">
        <v>2016</v>
      </c>
      <c r="D59" s="331"/>
      <c r="E59" s="309"/>
      <c r="F59" s="309"/>
      <c r="G59" s="309"/>
      <c r="H59" s="309"/>
      <c r="I59" s="332"/>
      <c r="J59" s="14"/>
      <c r="K59" s="330"/>
      <c r="L59" s="300"/>
      <c r="M59" s="300"/>
      <c r="N59" s="300"/>
      <c r="O59" s="309"/>
      <c r="P59" s="309"/>
      <c r="Q59" s="309"/>
      <c r="R59" s="309"/>
      <c r="S59" s="300"/>
      <c r="T59" s="300"/>
      <c r="U59" s="300"/>
      <c r="V59" s="300"/>
    </row>
    <row r="60" spans="1:22" ht="13.5" thickBot="1" x14ac:dyDescent="0.25">
      <c r="A60" s="575"/>
      <c r="B60" s="603"/>
      <c r="C60" s="24">
        <v>2017</v>
      </c>
      <c r="D60" s="331"/>
      <c r="E60" s="309"/>
      <c r="F60" s="309"/>
      <c r="G60" s="309"/>
      <c r="H60" s="309"/>
      <c r="I60" s="332"/>
      <c r="J60" s="19">
        <v>3</v>
      </c>
      <c r="K60" s="330"/>
      <c r="L60" s="300"/>
      <c r="M60" s="300"/>
      <c r="N60" s="300"/>
      <c r="O60" s="309"/>
      <c r="P60" s="309"/>
      <c r="Q60" s="309"/>
      <c r="R60" s="309"/>
      <c r="S60" s="300"/>
      <c r="T60" s="300"/>
      <c r="U60" s="300"/>
      <c r="V60" s="300"/>
    </row>
    <row r="61" spans="1:22" x14ac:dyDescent="0.2">
      <c r="A61" s="573" t="s">
        <v>35</v>
      </c>
      <c r="B61" s="601" t="s">
        <v>43</v>
      </c>
      <c r="C61" s="22">
        <v>2015</v>
      </c>
      <c r="D61" s="310"/>
      <c r="E61" s="312"/>
      <c r="F61" s="312"/>
      <c r="G61" s="312"/>
      <c r="H61" s="312"/>
      <c r="I61" s="311"/>
      <c r="J61" s="333">
        <f>IF(J58&lt;&gt;0,J25/M1/J58,0)</f>
        <v>0</v>
      </c>
      <c r="K61" s="333">
        <f>IF(J58&lt;&gt;0,K25/M1/J58,0)</f>
        <v>0</v>
      </c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</row>
    <row r="62" spans="1:22" x14ac:dyDescent="0.2">
      <c r="A62" s="574"/>
      <c r="B62" s="602"/>
      <c r="C62" s="23">
        <v>2016</v>
      </c>
      <c r="D62" s="331"/>
      <c r="E62" s="309"/>
      <c r="F62" s="309"/>
      <c r="G62" s="309"/>
      <c r="H62" s="309"/>
      <c r="I62" s="332"/>
      <c r="J62" s="334">
        <f>IF(J59&lt;&gt;0,J26/M1/J59,0)</f>
        <v>0</v>
      </c>
      <c r="K62" s="334">
        <f>IF(J59&lt;&gt;0,K26/M1/J59,0)</f>
        <v>0</v>
      </c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</row>
    <row r="63" spans="1:22" ht="13.5" thickBot="1" x14ac:dyDescent="0.25">
      <c r="A63" s="575"/>
      <c r="B63" s="603"/>
      <c r="C63" s="24">
        <v>2017</v>
      </c>
      <c r="D63" s="336"/>
      <c r="E63" s="301"/>
      <c r="F63" s="301"/>
      <c r="G63" s="301"/>
      <c r="H63" s="301"/>
      <c r="I63" s="337"/>
      <c r="J63" s="335">
        <f>IF(J60&lt;&gt;0,J27/M1/J60,0)</f>
        <v>55.138888888888886</v>
      </c>
      <c r="K63" s="335">
        <f>IF(J60&lt;&gt;0,K27/M1/J60,0)</f>
        <v>51.916666666666664</v>
      </c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</row>
    <row r="64" spans="1:22" x14ac:dyDescent="0.2">
      <c r="A64" s="573" t="s">
        <v>37</v>
      </c>
      <c r="B64" s="601" t="s">
        <v>61</v>
      </c>
      <c r="C64" s="22">
        <v>2015</v>
      </c>
      <c r="D64" s="310"/>
      <c r="E64" s="312"/>
      <c r="F64" s="312"/>
      <c r="G64" s="312"/>
      <c r="H64" s="312"/>
      <c r="I64" s="311"/>
      <c r="J64" s="20"/>
      <c r="K64" s="338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</row>
    <row r="65" spans="1:22" x14ac:dyDescent="0.2">
      <c r="A65" s="574"/>
      <c r="B65" s="602"/>
      <c r="C65" s="23">
        <v>2016</v>
      </c>
      <c r="D65" s="331"/>
      <c r="E65" s="309"/>
      <c r="F65" s="309"/>
      <c r="G65" s="309"/>
      <c r="H65" s="309"/>
      <c r="I65" s="332"/>
      <c r="J65" s="14"/>
      <c r="K65" s="338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</row>
    <row r="66" spans="1:22" ht="13.5" thickBot="1" x14ac:dyDescent="0.25">
      <c r="A66" s="575"/>
      <c r="B66" s="603"/>
      <c r="C66" s="24">
        <v>2017</v>
      </c>
      <c r="D66" s="336"/>
      <c r="E66" s="301"/>
      <c r="F66" s="301"/>
      <c r="G66" s="301"/>
      <c r="H66" s="301"/>
      <c r="I66" s="337"/>
      <c r="J66" s="19">
        <v>2</v>
      </c>
      <c r="K66" s="338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</row>
    <row r="67" spans="1:22" x14ac:dyDescent="0.2">
      <c r="A67" s="573" t="s">
        <v>36</v>
      </c>
      <c r="B67" s="601" t="s">
        <v>62</v>
      </c>
      <c r="C67" s="22">
        <v>2015</v>
      </c>
      <c r="D67" s="310"/>
      <c r="E67" s="312"/>
      <c r="F67" s="312"/>
      <c r="G67" s="312"/>
      <c r="H67" s="312"/>
      <c r="I67" s="311"/>
      <c r="J67" s="333">
        <f>IF(J64&lt;&gt;0,J46/M1/J64,0)</f>
        <v>0</v>
      </c>
      <c r="K67" s="333">
        <f>IF(J64&lt;&gt;0,K46/M1/J64,0)</f>
        <v>0</v>
      </c>
      <c r="L67" s="300"/>
      <c r="M67" s="300"/>
      <c r="N67" s="300"/>
      <c r="O67" s="300"/>
      <c r="P67" s="300"/>
      <c r="Q67" s="300"/>
    </row>
    <row r="68" spans="1:22" x14ac:dyDescent="0.2">
      <c r="A68" s="574"/>
      <c r="B68" s="602"/>
      <c r="C68" s="23">
        <v>2016</v>
      </c>
      <c r="D68" s="331"/>
      <c r="E68" s="309"/>
      <c r="F68" s="309"/>
      <c r="G68" s="309"/>
      <c r="H68" s="309"/>
      <c r="I68" s="332"/>
      <c r="J68" s="334">
        <f>IF(J65&lt;&gt;0,J47/M1/J65,0)</f>
        <v>0</v>
      </c>
      <c r="K68" s="334">
        <f>IF(J65&lt;&gt;0,K47/M1/J65,0)</f>
        <v>0</v>
      </c>
      <c r="L68" s="300"/>
      <c r="M68" s="300"/>
      <c r="N68" s="300"/>
      <c r="O68" s="300"/>
      <c r="P68" s="300"/>
      <c r="Q68" s="300"/>
    </row>
    <row r="69" spans="1:22" ht="13.5" thickBot="1" x14ac:dyDescent="0.25">
      <c r="A69" s="575"/>
      <c r="B69" s="603"/>
      <c r="C69" s="24">
        <v>2017</v>
      </c>
      <c r="D69" s="336"/>
      <c r="E69" s="301"/>
      <c r="F69" s="301"/>
      <c r="G69" s="301"/>
      <c r="H69" s="301"/>
      <c r="I69" s="337"/>
      <c r="J69" s="335">
        <f>IF(J66&lt;&gt;0,J48/M1/J66,0)</f>
        <v>34.708333333333336</v>
      </c>
      <c r="K69" s="335">
        <f>IF(J66&lt;&gt;0,K48/M1/J66,0)</f>
        <v>32.5</v>
      </c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</row>
    <row r="70" spans="1:22" x14ac:dyDescent="0.2">
      <c r="A70" s="601" t="s">
        <v>78</v>
      </c>
      <c r="B70" s="601" t="s">
        <v>77</v>
      </c>
      <c r="C70" s="22">
        <v>2015</v>
      </c>
      <c r="D70" s="310"/>
      <c r="E70" s="312"/>
      <c r="F70" s="339"/>
      <c r="G70" s="339"/>
      <c r="H70" s="339"/>
      <c r="I70" s="340"/>
      <c r="J70" s="20"/>
      <c r="K70" s="338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</row>
    <row r="71" spans="1:22" x14ac:dyDescent="0.2">
      <c r="A71" s="602"/>
      <c r="B71" s="602"/>
      <c r="C71" s="23">
        <v>2016</v>
      </c>
      <c r="D71" s="331"/>
      <c r="E71" s="309"/>
      <c r="F71" s="341"/>
      <c r="G71" s="341"/>
      <c r="H71" s="341"/>
      <c r="I71" s="342"/>
      <c r="J71" s="14"/>
      <c r="K71" s="338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</row>
    <row r="72" spans="1:22" ht="13.5" thickBot="1" x14ac:dyDescent="0.25">
      <c r="A72" s="603"/>
      <c r="B72" s="603"/>
      <c r="C72" s="24">
        <v>2017</v>
      </c>
      <c r="D72" s="336"/>
      <c r="E72" s="301"/>
      <c r="F72" s="343"/>
      <c r="G72" s="343"/>
      <c r="H72" s="343"/>
      <c r="I72" s="344"/>
      <c r="J72" s="19">
        <v>56</v>
      </c>
      <c r="K72" s="338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</row>
    <row r="73" spans="1:22" x14ac:dyDescent="0.2">
      <c r="A73" s="607" t="s">
        <v>76</v>
      </c>
      <c r="B73" s="601" t="s">
        <v>64</v>
      </c>
      <c r="C73" s="22">
        <v>2015</v>
      </c>
      <c r="D73" s="310"/>
      <c r="E73" s="312"/>
      <c r="F73" s="339"/>
      <c r="G73" s="339"/>
      <c r="H73" s="339"/>
      <c r="I73" s="340"/>
      <c r="J73" s="345">
        <f>IF(J70&lt;&gt;0,J49/J70,0)</f>
        <v>0</v>
      </c>
      <c r="K73" s="346">
        <f>IF(J70&lt;&gt;0,K49/J70,0)</f>
        <v>0</v>
      </c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</row>
    <row r="74" spans="1:22" x14ac:dyDescent="0.2">
      <c r="A74" s="608"/>
      <c r="B74" s="602"/>
      <c r="C74" s="23">
        <v>2016</v>
      </c>
      <c r="D74" s="331"/>
      <c r="E74" s="309"/>
      <c r="F74" s="341"/>
      <c r="G74" s="341"/>
      <c r="H74" s="341"/>
      <c r="I74" s="342"/>
      <c r="J74" s="347">
        <f>IF(J71&lt;&gt;0,J50/J71,0)</f>
        <v>0</v>
      </c>
      <c r="K74" s="348">
        <f>IF(J71&lt;&gt;0,K50/J71,0)</f>
        <v>0</v>
      </c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</row>
    <row r="75" spans="1:22" ht="13.5" thickBot="1" x14ac:dyDescent="0.25">
      <c r="A75" s="609"/>
      <c r="B75" s="603"/>
      <c r="C75" s="24">
        <v>2017</v>
      </c>
      <c r="D75" s="336"/>
      <c r="E75" s="301"/>
      <c r="F75" s="343"/>
      <c r="G75" s="343"/>
      <c r="H75" s="343"/>
      <c r="I75" s="344"/>
      <c r="J75" s="349">
        <f>IF(J72&lt;&gt;0,J51/J72,0)</f>
        <v>50.321428571428569</v>
      </c>
      <c r="K75" s="350">
        <f>IF(J72&lt;&gt;0,K51/J72,0)</f>
        <v>47.303571428571431</v>
      </c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</row>
    <row r="76" spans="1:22" s="6" customFormat="1" ht="33.75" customHeight="1" x14ac:dyDescent="0.2"/>
    <row r="77" spans="1:22" s="6" customFormat="1" x14ac:dyDescent="0.2">
      <c r="A77" s="7" t="s">
        <v>645</v>
      </c>
      <c r="C77" s="360"/>
    </row>
    <row r="78" spans="1:22" s="6" customFormat="1" x14ac:dyDescent="0.2">
      <c r="A78" s="7" t="s">
        <v>639</v>
      </c>
      <c r="C78" s="360"/>
      <c r="H78" s="7" t="s">
        <v>65</v>
      </c>
      <c r="M78" s="7" t="s">
        <v>28</v>
      </c>
    </row>
    <row r="79" spans="1:22" s="6" customFormat="1" x14ac:dyDescent="0.2">
      <c r="A79" s="7" t="s">
        <v>646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</row>
    <row r="137" spans="11:14" x14ac:dyDescent="0.2">
      <c r="K137" s="352"/>
      <c r="L137" s="352"/>
      <c r="M137" s="352"/>
      <c r="N137" s="352"/>
    </row>
    <row r="138" spans="11:14" x14ac:dyDescent="0.2">
      <c r="K138" s="352"/>
      <c r="L138" s="352"/>
      <c r="M138" s="352"/>
      <c r="N138" s="352"/>
    </row>
    <row r="139" spans="11:14" x14ac:dyDescent="0.2">
      <c r="K139" s="352"/>
      <c r="L139" s="352"/>
      <c r="M139" s="352"/>
      <c r="N139" s="352"/>
    </row>
    <row r="140" spans="11:14" x14ac:dyDescent="0.2">
      <c r="K140" s="352"/>
      <c r="L140" s="352"/>
      <c r="M140" s="352"/>
      <c r="N140" s="352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topLeftCell="A19" zoomScale="85" zoomScaleNormal="85" workbookViewId="0">
      <selection activeCell="E16" sqref="E1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30" t="s">
        <v>349</v>
      </c>
      <c r="B1" s="630"/>
      <c r="C1" s="630"/>
      <c r="D1" s="630"/>
      <c r="E1" s="630"/>
      <c r="F1" s="630"/>
      <c r="G1" s="630"/>
      <c r="H1" s="377"/>
      <c r="I1" s="377"/>
      <c r="J1" s="377"/>
      <c r="K1" s="68" t="s">
        <v>644</v>
      </c>
      <c r="L1" s="293" t="s">
        <v>45</v>
      </c>
      <c r="M1" s="69">
        <v>12</v>
      </c>
      <c r="N1" s="626" t="s">
        <v>651</v>
      </c>
      <c r="O1" s="626"/>
      <c r="P1" s="626"/>
      <c r="Q1" s="626"/>
      <c r="R1" s="653" t="s">
        <v>256</v>
      </c>
      <c r="S1" s="653"/>
      <c r="T1" s="653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35" t="s">
        <v>79</v>
      </c>
      <c r="B3" s="637" t="s">
        <v>80</v>
      </c>
      <c r="C3" s="640" t="s">
        <v>81</v>
      </c>
      <c r="D3" s="643" t="s">
        <v>82</v>
      </c>
      <c r="E3" s="627"/>
      <c r="F3" s="644"/>
      <c r="G3" s="652" t="s">
        <v>260</v>
      </c>
      <c r="H3" s="648" t="s">
        <v>283</v>
      </c>
      <c r="I3" s="645" t="s">
        <v>284</v>
      </c>
      <c r="J3" s="627" t="s">
        <v>279</v>
      </c>
      <c r="K3" s="627"/>
      <c r="L3" s="627"/>
      <c r="M3" s="627"/>
      <c r="N3" s="627"/>
      <c r="O3" s="627"/>
      <c r="P3" s="628"/>
      <c r="Q3" s="623" t="s">
        <v>83</v>
      </c>
      <c r="R3" s="657" t="s">
        <v>84</v>
      </c>
    </row>
    <row r="4" spans="1:20" ht="12.75" customHeight="1" x14ac:dyDescent="0.2">
      <c r="A4" s="636"/>
      <c r="B4" s="638"/>
      <c r="C4" s="641"/>
      <c r="D4" s="620" t="s">
        <v>85</v>
      </c>
      <c r="E4" s="620" t="s">
        <v>86</v>
      </c>
      <c r="F4" s="621" t="s">
        <v>282</v>
      </c>
      <c r="G4" s="631"/>
      <c r="H4" s="649"/>
      <c r="I4" s="646"/>
      <c r="J4" s="632" t="s">
        <v>87</v>
      </c>
      <c r="K4" s="619" t="s">
        <v>88</v>
      </c>
      <c r="L4" s="619" t="s">
        <v>89</v>
      </c>
      <c r="M4" s="619" t="s">
        <v>90</v>
      </c>
      <c r="N4" s="660" t="s">
        <v>91</v>
      </c>
      <c r="O4" s="661"/>
      <c r="P4" s="629" t="s">
        <v>92</v>
      </c>
      <c r="Q4" s="624"/>
      <c r="R4" s="658"/>
    </row>
    <row r="5" spans="1:20" x14ac:dyDescent="0.2">
      <c r="A5" s="636"/>
      <c r="B5" s="638"/>
      <c r="C5" s="641"/>
      <c r="D5" s="620"/>
      <c r="E5" s="620"/>
      <c r="F5" s="631"/>
      <c r="G5" s="631"/>
      <c r="H5" s="649"/>
      <c r="I5" s="646"/>
      <c r="J5" s="633"/>
      <c r="K5" s="620"/>
      <c r="L5" s="620"/>
      <c r="M5" s="620"/>
      <c r="N5" s="620" t="s">
        <v>93</v>
      </c>
      <c r="O5" s="638" t="s">
        <v>94</v>
      </c>
      <c r="P5" s="629"/>
      <c r="Q5" s="624"/>
      <c r="R5" s="658"/>
    </row>
    <row r="6" spans="1:20" x14ac:dyDescent="0.2">
      <c r="A6" s="636"/>
      <c r="B6" s="638"/>
      <c r="C6" s="641"/>
      <c r="D6" s="620"/>
      <c r="E6" s="620"/>
      <c r="F6" s="631"/>
      <c r="G6" s="631"/>
      <c r="H6" s="649"/>
      <c r="I6" s="646"/>
      <c r="J6" s="633"/>
      <c r="K6" s="620"/>
      <c r="L6" s="620"/>
      <c r="M6" s="620"/>
      <c r="N6" s="620"/>
      <c r="O6" s="638"/>
      <c r="P6" s="629"/>
      <c r="Q6" s="624"/>
      <c r="R6" s="658"/>
    </row>
    <row r="7" spans="1:20" ht="12.75" customHeight="1" x14ac:dyDescent="0.2">
      <c r="A7" s="636"/>
      <c r="B7" s="638"/>
      <c r="C7" s="641"/>
      <c r="D7" s="620"/>
      <c r="E7" s="620"/>
      <c r="F7" s="631"/>
      <c r="G7" s="631"/>
      <c r="H7" s="649"/>
      <c r="I7" s="646"/>
      <c r="J7" s="633"/>
      <c r="K7" s="620"/>
      <c r="L7" s="620"/>
      <c r="M7" s="620"/>
      <c r="N7" s="620"/>
      <c r="O7" s="620"/>
      <c r="P7" s="629"/>
      <c r="Q7" s="624"/>
      <c r="R7" s="658"/>
    </row>
    <row r="8" spans="1:20" x14ac:dyDescent="0.2">
      <c r="A8" s="636"/>
      <c r="B8" s="638"/>
      <c r="C8" s="641"/>
      <c r="D8" s="620"/>
      <c r="E8" s="620"/>
      <c r="F8" s="631"/>
      <c r="G8" s="631"/>
      <c r="H8" s="649"/>
      <c r="I8" s="646"/>
      <c r="J8" s="633"/>
      <c r="K8" s="620"/>
      <c r="L8" s="620"/>
      <c r="M8" s="620"/>
      <c r="N8" s="620"/>
      <c r="O8" s="620"/>
      <c r="P8" s="629"/>
      <c r="Q8" s="624"/>
      <c r="R8" s="658"/>
    </row>
    <row r="9" spans="1:20" x14ac:dyDescent="0.2">
      <c r="A9" s="636"/>
      <c r="B9" s="638"/>
      <c r="C9" s="641"/>
      <c r="D9" s="620"/>
      <c r="E9" s="620"/>
      <c r="F9" s="631"/>
      <c r="G9" s="631"/>
      <c r="H9" s="649"/>
      <c r="I9" s="646"/>
      <c r="J9" s="633"/>
      <c r="K9" s="620"/>
      <c r="L9" s="620"/>
      <c r="M9" s="620"/>
      <c r="N9" s="620"/>
      <c r="O9" s="620"/>
      <c r="P9" s="629"/>
      <c r="Q9" s="624"/>
      <c r="R9" s="658"/>
    </row>
    <row r="10" spans="1:20" ht="52.5" customHeight="1" thickBot="1" x14ac:dyDescent="0.25">
      <c r="A10" s="636"/>
      <c r="B10" s="639"/>
      <c r="C10" s="642"/>
      <c r="D10" s="621"/>
      <c r="E10" s="621"/>
      <c r="F10" s="631"/>
      <c r="G10" s="631"/>
      <c r="H10" s="649"/>
      <c r="I10" s="647"/>
      <c r="J10" s="634"/>
      <c r="K10" s="621"/>
      <c r="L10" s="621"/>
      <c r="M10" s="621"/>
      <c r="N10" s="621"/>
      <c r="O10" s="621"/>
      <c r="P10" s="629"/>
      <c r="Q10" s="625"/>
      <c r="R10" s="659"/>
    </row>
    <row r="11" spans="1:20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1">
        <v>7</v>
      </c>
      <c r="J11" s="512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3">
        <v>15</v>
      </c>
      <c r="R11" s="513">
        <v>16</v>
      </c>
    </row>
    <row r="12" spans="1:20" ht="28.5" x14ac:dyDescent="0.2">
      <c r="A12" s="536" t="s">
        <v>493</v>
      </c>
      <c r="B12" s="498" t="s">
        <v>494</v>
      </c>
      <c r="C12" s="505">
        <v>19</v>
      </c>
      <c r="D12" s="162">
        <v>210</v>
      </c>
      <c r="E12" s="162">
        <v>2</v>
      </c>
      <c r="F12" s="162"/>
      <c r="G12" s="162"/>
      <c r="H12" s="518">
        <f>G12+F12+E12+D12</f>
        <v>212</v>
      </c>
      <c r="I12" s="519">
        <f>SUM(C12+H12)</f>
        <v>231</v>
      </c>
      <c r="J12" s="520">
        <f>SUM(K12,L12,M12,N12,O12)</f>
        <v>196</v>
      </c>
      <c r="K12" s="162">
        <v>145</v>
      </c>
      <c r="L12" s="162">
        <v>10</v>
      </c>
      <c r="M12" s="162">
        <v>3</v>
      </c>
      <c r="N12" s="162">
        <v>9</v>
      </c>
      <c r="O12" s="162">
        <v>29</v>
      </c>
      <c r="P12" s="506">
        <v>187</v>
      </c>
      <c r="Q12" s="527">
        <f>I12-J12</f>
        <v>35</v>
      </c>
      <c r="R12" s="507">
        <v>8</v>
      </c>
    </row>
    <row r="13" spans="1:20" x14ac:dyDescent="0.2">
      <c r="A13" s="534" t="s">
        <v>615</v>
      </c>
      <c r="B13" s="499" t="s">
        <v>495</v>
      </c>
      <c r="C13" s="502">
        <v>3</v>
      </c>
      <c r="D13" s="160">
        <v>14</v>
      </c>
      <c r="E13" s="160"/>
      <c r="F13" s="160"/>
      <c r="G13" s="160"/>
      <c r="H13" s="521">
        <f t="shared" ref="H13:H36" si="0">G13+F13+E13+D13</f>
        <v>14</v>
      </c>
      <c r="I13" s="522">
        <f t="shared" ref="I13:I36" si="1">SUM(C13+H13)</f>
        <v>17</v>
      </c>
      <c r="J13" s="523">
        <f t="shared" ref="J13:J36" si="2">SUM(K13,L13,M13,N13,O13)</f>
        <v>13</v>
      </c>
      <c r="K13" s="160">
        <v>8</v>
      </c>
      <c r="L13" s="160"/>
      <c r="M13" s="160"/>
      <c r="N13" s="160"/>
      <c r="O13" s="160">
        <v>5</v>
      </c>
      <c r="P13" s="163">
        <v>11</v>
      </c>
      <c r="Q13" s="528">
        <f t="shared" ref="Q13:Q36" si="3">I13-J13</f>
        <v>4</v>
      </c>
      <c r="R13" s="174">
        <v>1</v>
      </c>
    </row>
    <row r="14" spans="1:20" x14ac:dyDescent="0.2">
      <c r="A14" s="532" t="s">
        <v>496</v>
      </c>
      <c r="B14" s="499" t="s">
        <v>497</v>
      </c>
      <c r="C14" s="502"/>
      <c r="D14" s="160">
        <v>23</v>
      </c>
      <c r="E14" s="160"/>
      <c r="F14" s="160"/>
      <c r="G14" s="160"/>
      <c r="H14" s="521">
        <f t="shared" si="0"/>
        <v>23</v>
      </c>
      <c r="I14" s="522">
        <f t="shared" si="1"/>
        <v>23</v>
      </c>
      <c r="J14" s="523">
        <f t="shared" si="2"/>
        <v>20</v>
      </c>
      <c r="K14" s="160">
        <v>18</v>
      </c>
      <c r="L14" s="160"/>
      <c r="M14" s="160"/>
      <c r="N14" s="160"/>
      <c r="O14" s="160">
        <v>2</v>
      </c>
      <c r="P14" s="163">
        <v>20</v>
      </c>
      <c r="Q14" s="528">
        <f t="shared" si="3"/>
        <v>3</v>
      </c>
      <c r="R14" s="174"/>
    </row>
    <row r="15" spans="1:20" x14ac:dyDescent="0.2">
      <c r="A15" s="532" t="s">
        <v>498</v>
      </c>
      <c r="B15" s="499" t="s">
        <v>499</v>
      </c>
      <c r="C15" s="502">
        <v>2</v>
      </c>
      <c r="D15" s="160">
        <v>15</v>
      </c>
      <c r="E15" s="160"/>
      <c r="F15" s="160"/>
      <c r="G15" s="160"/>
      <c r="H15" s="521">
        <f t="shared" ref="H15:H17" si="4">G15+F15+E15+D15</f>
        <v>15</v>
      </c>
      <c r="I15" s="522">
        <f t="shared" ref="I15:I17" si="5">SUM(C15+H15)</f>
        <v>17</v>
      </c>
      <c r="J15" s="523">
        <f t="shared" ref="J15:J17" si="6">SUM(K15,L15,M15,N15,O15)</f>
        <v>16</v>
      </c>
      <c r="K15" s="160">
        <v>3</v>
      </c>
      <c r="L15" s="160">
        <v>8</v>
      </c>
      <c r="M15" s="160"/>
      <c r="N15" s="160">
        <v>4</v>
      </c>
      <c r="O15" s="160">
        <v>1</v>
      </c>
      <c r="P15" s="163">
        <v>15</v>
      </c>
      <c r="Q15" s="528">
        <f t="shared" ref="Q15:Q17" si="7">I15-J15</f>
        <v>1</v>
      </c>
      <c r="R15" s="174">
        <v>2</v>
      </c>
    </row>
    <row r="16" spans="1:20" ht="25.5" x14ac:dyDescent="0.2">
      <c r="A16" s="532" t="s">
        <v>551</v>
      </c>
      <c r="B16" s="533" t="s">
        <v>616</v>
      </c>
      <c r="C16" s="502"/>
      <c r="D16" s="160"/>
      <c r="E16" s="160"/>
      <c r="F16" s="160"/>
      <c r="G16" s="160"/>
      <c r="H16" s="521">
        <f t="shared" si="4"/>
        <v>0</v>
      </c>
      <c r="I16" s="522">
        <f t="shared" si="5"/>
        <v>0</v>
      </c>
      <c r="J16" s="523">
        <f t="shared" si="6"/>
        <v>0</v>
      </c>
      <c r="K16" s="160"/>
      <c r="L16" s="160"/>
      <c r="M16" s="160"/>
      <c r="N16" s="160"/>
      <c r="O16" s="160"/>
      <c r="P16" s="163"/>
      <c r="Q16" s="528">
        <f t="shared" si="7"/>
        <v>0</v>
      </c>
      <c r="R16" s="174"/>
    </row>
    <row r="17" spans="1:18" ht="25.5" x14ac:dyDescent="0.2">
      <c r="A17" s="532" t="s">
        <v>500</v>
      </c>
      <c r="B17" s="499" t="s">
        <v>501</v>
      </c>
      <c r="C17" s="502">
        <v>1</v>
      </c>
      <c r="D17" s="160">
        <v>8</v>
      </c>
      <c r="E17" s="160"/>
      <c r="F17" s="160"/>
      <c r="G17" s="160"/>
      <c r="H17" s="521">
        <f t="shared" si="4"/>
        <v>8</v>
      </c>
      <c r="I17" s="522">
        <f t="shared" si="5"/>
        <v>9</v>
      </c>
      <c r="J17" s="523">
        <f t="shared" si="6"/>
        <v>6</v>
      </c>
      <c r="K17" s="160">
        <v>1</v>
      </c>
      <c r="L17" s="160"/>
      <c r="M17" s="160"/>
      <c r="N17" s="160"/>
      <c r="O17" s="160">
        <v>5</v>
      </c>
      <c r="P17" s="163">
        <v>6</v>
      </c>
      <c r="Q17" s="528">
        <f t="shared" si="7"/>
        <v>3</v>
      </c>
      <c r="R17" s="174">
        <v>1</v>
      </c>
    </row>
    <row r="18" spans="1:18" ht="14.25" x14ac:dyDescent="0.2">
      <c r="A18" s="537" t="s">
        <v>95</v>
      </c>
      <c r="B18" s="500" t="s">
        <v>502</v>
      </c>
      <c r="C18" s="502">
        <v>18</v>
      </c>
      <c r="D18" s="160">
        <v>49</v>
      </c>
      <c r="E18" s="160">
        <v>3</v>
      </c>
      <c r="F18" s="160"/>
      <c r="G18" s="160"/>
      <c r="H18" s="521">
        <f t="shared" si="0"/>
        <v>52</v>
      </c>
      <c r="I18" s="522">
        <f t="shared" si="1"/>
        <v>70</v>
      </c>
      <c r="J18" s="523">
        <f t="shared" si="2"/>
        <v>61</v>
      </c>
      <c r="K18" s="160">
        <v>28</v>
      </c>
      <c r="L18" s="160">
        <v>2</v>
      </c>
      <c r="M18" s="160">
        <v>13</v>
      </c>
      <c r="N18" s="160"/>
      <c r="O18" s="160">
        <v>18</v>
      </c>
      <c r="P18" s="163">
        <v>46</v>
      </c>
      <c r="Q18" s="528">
        <f t="shared" si="3"/>
        <v>9</v>
      </c>
      <c r="R18" s="174">
        <v>9</v>
      </c>
    </row>
    <row r="19" spans="1:18" x14ac:dyDescent="0.2">
      <c r="A19" s="535" t="s">
        <v>547</v>
      </c>
      <c r="B19" s="499" t="s">
        <v>503</v>
      </c>
      <c r="C19" s="502"/>
      <c r="D19" s="160">
        <v>1</v>
      </c>
      <c r="E19" s="160">
        <v>1</v>
      </c>
      <c r="F19" s="160"/>
      <c r="G19" s="160"/>
      <c r="H19" s="521">
        <f t="shared" si="0"/>
        <v>2</v>
      </c>
      <c r="I19" s="522">
        <f t="shared" si="1"/>
        <v>2</v>
      </c>
      <c r="J19" s="523">
        <f t="shared" si="2"/>
        <v>2</v>
      </c>
      <c r="K19" s="160">
        <v>1</v>
      </c>
      <c r="L19" s="160"/>
      <c r="M19" s="160"/>
      <c r="N19" s="160"/>
      <c r="O19" s="160">
        <v>1</v>
      </c>
      <c r="P19" s="163">
        <v>1</v>
      </c>
      <c r="Q19" s="528">
        <f t="shared" si="3"/>
        <v>0</v>
      </c>
      <c r="R19" s="174">
        <v>1</v>
      </c>
    </row>
    <row r="20" spans="1:18" x14ac:dyDescent="0.2">
      <c r="A20" s="532" t="s">
        <v>504</v>
      </c>
      <c r="B20" s="499" t="s">
        <v>505</v>
      </c>
      <c r="C20" s="502"/>
      <c r="D20" s="160">
        <v>1</v>
      </c>
      <c r="E20" s="160"/>
      <c r="F20" s="160"/>
      <c r="G20" s="160"/>
      <c r="H20" s="521">
        <f t="shared" si="0"/>
        <v>1</v>
      </c>
      <c r="I20" s="522">
        <f t="shared" si="1"/>
        <v>1</v>
      </c>
      <c r="J20" s="523">
        <f t="shared" si="2"/>
        <v>1</v>
      </c>
      <c r="K20" s="160"/>
      <c r="L20" s="160"/>
      <c r="M20" s="160"/>
      <c r="N20" s="160"/>
      <c r="O20" s="160">
        <v>1</v>
      </c>
      <c r="P20" s="163">
        <v>1</v>
      </c>
      <c r="Q20" s="528">
        <f t="shared" si="3"/>
        <v>0</v>
      </c>
      <c r="R20" s="174"/>
    </row>
    <row r="21" spans="1:18" x14ac:dyDescent="0.2">
      <c r="A21" s="532" t="s">
        <v>506</v>
      </c>
      <c r="B21" s="499" t="s">
        <v>507</v>
      </c>
      <c r="C21" s="502"/>
      <c r="D21" s="160"/>
      <c r="E21" s="160"/>
      <c r="F21" s="160"/>
      <c r="G21" s="160"/>
      <c r="H21" s="521">
        <f t="shared" si="0"/>
        <v>0</v>
      </c>
      <c r="I21" s="522">
        <f t="shared" si="1"/>
        <v>0</v>
      </c>
      <c r="J21" s="523">
        <f t="shared" si="2"/>
        <v>0</v>
      </c>
      <c r="K21" s="160"/>
      <c r="L21" s="160"/>
      <c r="M21" s="160"/>
      <c r="N21" s="160"/>
      <c r="O21" s="160"/>
      <c r="P21" s="163"/>
      <c r="Q21" s="528">
        <f t="shared" si="3"/>
        <v>0</v>
      </c>
      <c r="R21" s="174"/>
    </row>
    <row r="22" spans="1:18" ht="25.5" x14ac:dyDescent="0.2">
      <c r="A22" s="532" t="s">
        <v>552</v>
      </c>
      <c r="B22" s="533" t="s">
        <v>617</v>
      </c>
      <c r="C22" s="502"/>
      <c r="D22" s="160"/>
      <c r="E22" s="160"/>
      <c r="F22" s="160"/>
      <c r="G22" s="160"/>
      <c r="H22" s="521">
        <f t="shared" ref="H22" si="8">G22+F22+E22+D22</f>
        <v>0</v>
      </c>
      <c r="I22" s="522">
        <f t="shared" ref="I22" si="9">SUM(C22+H22)</f>
        <v>0</v>
      </c>
      <c r="J22" s="523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8">
        <f t="shared" ref="Q22" si="11">I22-J22</f>
        <v>0</v>
      </c>
      <c r="R22" s="174"/>
    </row>
    <row r="23" spans="1:18" x14ac:dyDescent="0.2">
      <c r="A23" s="532" t="s">
        <v>508</v>
      </c>
      <c r="B23" s="499" t="s">
        <v>509</v>
      </c>
      <c r="C23" s="502"/>
      <c r="D23" s="160"/>
      <c r="E23" s="160"/>
      <c r="F23" s="160"/>
      <c r="G23" s="160"/>
      <c r="H23" s="521">
        <f t="shared" si="0"/>
        <v>0</v>
      </c>
      <c r="I23" s="522">
        <f t="shared" si="1"/>
        <v>0</v>
      </c>
      <c r="J23" s="523">
        <f t="shared" si="2"/>
        <v>0</v>
      </c>
      <c r="K23" s="160"/>
      <c r="L23" s="160"/>
      <c r="M23" s="160"/>
      <c r="N23" s="160"/>
      <c r="O23" s="160"/>
      <c r="P23" s="163"/>
      <c r="Q23" s="528">
        <f t="shared" si="3"/>
        <v>0</v>
      </c>
      <c r="R23" s="174"/>
    </row>
    <row r="24" spans="1:18" x14ac:dyDescent="0.2">
      <c r="A24" s="532" t="s">
        <v>510</v>
      </c>
      <c r="B24" s="499" t="s">
        <v>511</v>
      </c>
      <c r="C24" s="502"/>
      <c r="D24" s="160"/>
      <c r="E24" s="160"/>
      <c r="F24" s="160"/>
      <c r="G24" s="160"/>
      <c r="H24" s="521">
        <f t="shared" si="0"/>
        <v>0</v>
      </c>
      <c r="I24" s="522">
        <f t="shared" si="1"/>
        <v>0</v>
      </c>
      <c r="J24" s="523">
        <f t="shared" si="2"/>
        <v>0</v>
      </c>
      <c r="K24" s="160"/>
      <c r="L24" s="160"/>
      <c r="M24" s="160"/>
      <c r="N24" s="160"/>
      <c r="O24" s="160"/>
      <c r="P24" s="163"/>
      <c r="Q24" s="528">
        <f t="shared" si="3"/>
        <v>0</v>
      </c>
      <c r="R24" s="174"/>
    </row>
    <row r="25" spans="1:18" x14ac:dyDescent="0.2">
      <c r="A25" s="532" t="s">
        <v>512</v>
      </c>
      <c r="B25" s="499" t="s">
        <v>513</v>
      </c>
      <c r="C25" s="502">
        <v>3</v>
      </c>
      <c r="D25" s="160">
        <v>4</v>
      </c>
      <c r="E25" s="160"/>
      <c r="F25" s="160"/>
      <c r="G25" s="160"/>
      <c r="H25" s="521">
        <f t="shared" si="0"/>
        <v>4</v>
      </c>
      <c r="I25" s="522">
        <f t="shared" si="1"/>
        <v>7</v>
      </c>
      <c r="J25" s="523">
        <f t="shared" si="2"/>
        <v>7</v>
      </c>
      <c r="K25" s="160">
        <v>7</v>
      </c>
      <c r="L25" s="160"/>
      <c r="M25" s="160"/>
      <c r="N25" s="160"/>
      <c r="O25" s="160"/>
      <c r="P25" s="163">
        <v>5</v>
      </c>
      <c r="Q25" s="528">
        <f t="shared" si="3"/>
        <v>0</v>
      </c>
      <c r="R25" s="174">
        <v>2</v>
      </c>
    </row>
    <row r="26" spans="1:18" ht="14.25" x14ac:dyDescent="0.2">
      <c r="A26" s="537" t="s">
        <v>97</v>
      </c>
      <c r="B26" s="500" t="s">
        <v>514</v>
      </c>
      <c r="C26" s="502">
        <v>2</v>
      </c>
      <c r="D26" s="160">
        <v>25</v>
      </c>
      <c r="E26" s="160"/>
      <c r="F26" s="160"/>
      <c r="G26" s="160"/>
      <c r="H26" s="521">
        <f t="shared" si="0"/>
        <v>25</v>
      </c>
      <c r="I26" s="522">
        <f t="shared" si="1"/>
        <v>27</v>
      </c>
      <c r="J26" s="523">
        <f t="shared" si="2"/>
        <v>22</v>
      </c>
      <c r="K26" s="160">
        <v>4</v>
      </c>
      <c r="L26" s="160"/>
      <c r="M26" s="160">
        <v>1</v>
      </c>
      <c r="N26" s="160">
        <v>2</v>
      </c>
      <c r="O26" s="160">
        <v>15</v>
      </c>
      <c r="P26" s="163">
        <v>21</v>
      </c>
      <c r="Q26" s="528">
        <f t="shared" si="3"/>
        <v>5</v>
      </c>
      <c r="R26" s="174">
        <v>4</v>
      </c>
    </row>
    <row r="27" spans="1:18" ht="14.25" x14ac:dyDescent="0.2">
      <c r="A27" s="537" t="s">
        <v>515</v>
      </c>
      <c r="B27" s="500" t="s">
        <v>516</v>
      </c>
      <c r="C27" s="502">
        <v>21</v>
      </c>
      <c r="D27" s="160">
        <v>10</v>
      </c>
      <c r="E27" s="160">
        <v>2</v>
      </c>
      <c r="F27" s="160"/>
      <c r="G27" s="160"/>
      <c r="H27" s="521">
        <f t="shared" si="0"/>
        <v>12</v>
      </c>
      <c r="I27" s="522">
        <f t="shared" si="1"/>
        <v>33</v>
      </c>
      <c r="J27" s="523">
        <f t="shared" si="2"/>
        <v>19</v>
      </c>
      <c r="K27" s="160">
        <v>11</v>
      </c>
      <c r="L27" s="160"/>
      <c r="M27" s="160">
        <v>1</v>
      </c>
      <c r="N27" s="160"/>
      <c r="O27" s="160">
        <v>7</v>
      </c>
      <c r="P27" s="163">
        <v>6</v>
      </c>
      <c r="Q27" s="528">
        <f t="shared" si="3"/>
        <v>14</v>
      </c>
      <c r="R27" s="174">
        <v>7</v>
      </c>
    </row>
    <row r="28" spans="1:18" x14ac:dyDescent="0.2">
      <c r="A28" s="534" t="s">
        <v>627</v>
      </c>
      <c r="B28" s="499" t="s">
        <v>517</v>
      </c>
      <c r="C28" s="502">
        <v>21</v>
      </c>
      <c r="D28" s="160">
        <v>10</v>
      </c>
      <c r="E28" s="160">
        <v>2</v>
      </c>
      <c r="F28" s="160"/>
      <c r="G28" s="160"/>
      <c r="H28" s="521">
        <f t="shared" si="0"/>
        <v>12</v>
      </c>
      <c r="I28" s="522">
        <f t="shared" si="1"/>
        <v>33</v>
      </c>
      <c r="J28" s="523">
        <f t="shared" si="2"/>
        <v>19</v>
      </c>
      <c r="K28" s="160">
        <v>11</v>
      </c>
      <c r="L28" s="160"/>
      <c r="M28" s="160">
        <v>1</v>
      </c>
      <c r="N28" s="160"/>
      <c r="O28" s="160">
        <v>7</v>
      </c>
      <c r="P28" s="163">
        <v>6</v>
      </c>
      <c r="Q28" s="528">
        <f t="shared" si="3"/>
        <v>14</v>
      </c>
      <c r="R28" s="174">
        <v>7</v>
      </c>
    </row>
    <row r="29" spans="1:18" ht="14.25" x14ac:dyDescent="0.2">
      <c r="A29" s="537" t="s">
        <v>518</v>
      </c>
      <c r="B29" s="500" t="s">
        <v>519</v>
      </c>
      <c r="C29" s="502">
        <v>14</v>
      </c>
      <c r="D29" s="160">
        <v>79</v>
      </c>
      <c r="E29" s="160">
        <v>2</v>
      </c>
      <c r="F29" s="160"/>
      <c r="G29" s="160"/>
      <c r="H29" s="521">
        <f t="shared" si="0"/>
        <v>81</v>
      </c>
      <c r="I29" s="522">
        <f t="shared" si="1"/>
        <v>95</v>
      </c>
      <c r="J29" s="523">
        <f t="shared" si="2"/>
        <v>63</v>
      </c>
      <c r="K29" s="160">
        <v>30</v>
      </c>
      <c r="L29" s="160">
        <v>5</v>
      </c>
      <c r="M29" s="160">
        <v>10</v>
      </c>
      <c r="N29" s="160"/>
      <c r="O29" s="160">
        <v>18</v>
      </c>
      <c r="P29" s="163">
        <v>53</v>
      </c>
      <c r="Q29" s="528">
        <f t="shared" si="3"/>
        <v>32</v>
      </c>
      <c r="R29" s="174">
        <v>12</v>
      </c>
    </row>
    <row r="30" spans="1:18" ht="14.25" x14ac:dyDescent="0.2">
      <c r="A30" s="537" t="s">
        <v>100</v>
      </c>
      <c r="B30" s="500" t="s">
        <v>520</v>
      </c>
      <c r="C30" s="502">
        <v>1</v>
      </c>
      <c r="D30" s="160">
        <v>5</v>
      </c>
      <c r="E30" s="160"/>
      <c r="F30" s="160">
        <v>1</v>
      </c>
      <c r="G30" s="160"/>
      <c r="H30" s="521">
        <f t="shared" si="0"/>
        <v>6</v>
      </c>
      <c r="I30" s="522">
        <f t="shared" si="1"/>
        <v>7</v>
      </c>
      <c r="J30" s="523">
        <f t="shared" si="2"/>
        <v>4</v>
      </c>
      <c r="K30" s="160">
        <v>1</v>
      </c>
      <c r="L30" s="160"/>
      <c r="M30" s="160">
        <v>1</v>
      </c>
      <c r="N30" s="160"/>
      <c r="O30" s="160">
        <v>2</v>
      </c>
      <c r="P30" s="163">
        <v>4</v>
      </c>
      <c r="Q30" s="528">
        <f t="shared" si="3"/>
        <v>3</v>
      </c>
      <c r="R30" s="174">
        <v>6</v>
      </c>
    </row>
    <row r="31" spans="1:18" x14ac:dyDescent="0.2">
      <c r="A31" s="534" t="s">
        <v>558</v>
      </c>
      <c r="B31" s="499" t="s">
        <v>521</v>
      </c>
      <c r="C31" s="502"/>
      <c r="D31" s="160"/>
      <c r="E31" s="160"/>
      <c r="F31" s="160"/>
      <c r="G31" s="160"/>
      <c r="H31" s="521">
        <f t="shared" si="0"/>
        <v>0</v>
      </c>
      <c r="I31" s="522">
        <f t="shared" si="1"/>
        <v>0</v>
      </c>
      <c r="J31" s="523">
        <f t="shared" si="2"/>
        <v>0</v>
      </c>
      <c r="K31" s="160"/>
      <c r="L31" s="160"/>
      <c r="M31" s="160"/>
      <c r="N31" s="160"/>
      <c r="O31" s="160"/>
      <c r="P31" s="163"/>
      <c r="Q31" s="528">
        <f t="shared" si="3"/>
        <v>0</v>
      </c>
      <c r="R31" s="174"/>
    </row>
    <row r="32" spans="1:18" ht="25.5" x14ac:dyDescent="0.2">
      <c r="A32" s="532" t="s">
        <v>522</v>
      </c>
      <c r="B32" s="499" t="s">
        <v>523</v>
      </c>
      <c r="C32" s="502"/>
      <c r="D32" s="160"/>
      <c r="E32" s="160"/>
      <c r="F32" s="160"/>
      <c r="G32" s="160"/>
      <c r="H32" s="521">
        <f t="shared" si="0"/>
        <v>0</v>
      </c>
      <c r="I32" s="522">
        <f t="shared" si="1"/>
        <v>0</v>
      </c>
      <c r="J32" s="523">
        <f t="shared" si="2"/>
        <v>0</v>
      </c>
      <c r="K32" s="160"/>
      <c r="L32" s="160"/>
      <c r="M32" s="160"/>
      <c r="N32" s="160"/>
      <c r="O32" s="160"/>
      <c r="P32" s="163"/>
      <c r="Q32" s="528">
        <f t="shared" si="3"/>
        <v>0</v>
      </c>
      <c r="R32" s="174"/>
    </row>
    <row r="33" spans="1:18" ht="39" customHeight="1" x14ac:dyDescent="0.2">
      <c r="A33" s="532" t="s">
        <v>524</v>
      </c>
      <c r="B33" s="499" t="s">
        <v>525</v>
      </c>
      <c r="C33" s="502"/>
      <c r="D33" s="160">
        <v>1</v>
      </c>
      <c r="E33" s="160"/>
      <c r="F33" s="160">
        <v>1</v>
      </c>
      <c r="G33" s="160"/>
      <c r="H33" s="521">
        <f t="shared" si="0"/>
        <v>2</v>
      </c>
      <c r="I33" s="522">
        <f t="shared" si="1"/>
        <v>2</v>
      </c>
      <c r="J33" s="523">
        <f t="shared" si="2"/>
        <v>2</v>
      </c>
      <c r="K33" s="160"/>
      <c r="L33" s="160"/>
      <c r="M33" s="160"/>
      <c r="N33" s="160"/>
      <c r="O33" s="160">
        <v>2</v>
      </c>
      <c r="P33" s="163">
        <v>2</v>
      </c>
      <c r="Q33" s="528">
        <f t="shared" si="3"/>
        <v>0</v>
      </c>
      <c r="R33" s="174">
        <v>4</v>
      </c>
    </row>
    <row r="34" spans="1:18" ht="14.25" x14ac:dyDescent="0.2">
      <c r="A34" s="537" t="s">
        <v>526</v>
      </c>
      <c r="B34" s="500" t="s">
        <v>527</v>
      </c>
      <c r="C34" s="502"/>
      <c r="D34" s="160">
        <v>10</v>
      </c>
      <c r="E34" s="160"/>
      <c r="F34" s="160"/>
      <c r="G34" s="160"/>
      <c r="H34" s="521">
        <f t="shared" si="0"/>
        <v>10</v>
      </c>
      <c r="I34" s="522">
        <f t="shared" si="1"/>
        <v>10</v>
      </c>
      <c r="J34" s="523">
        <f t="shared" si="2"/>
        <v>2</v>
      </c>
      <c r="K34" s="160"/>
      <c r="L34" s="160"/>
      <c r="M34" s="160"/>
      <c r="N34" s="160"/>
      <c r="O34" s="160">
        <v>2</v>
      </c>
      <c r="P34" s="163">
        <v>2</v>
      </c>
      <c r="Q34" s="528">
        <f t="shared" si="3"/>
        <v>8</v>
      </c>
      <c r="R34" s="174"/>
    </row>
    <row r="35" spans="1:18" ht="14.25" x14ac:dyDescent="0.2">
      <c r="A35" s="537" t="s">
        <v>528</v>
      </c>
      <c r="B35" s="500" t="s">
        <v>529</v>
      </c>
      <c r="C35" s="502"/>
      <c r="D35" s="160">
        <v>1</v>
      </c>
      <c r="E35" s="160"/>
      <c r="F35" s="160"/>
      <c r="G35" s="160"/>
      <c r="H35" s="521">
        <f t="shared" si="0"/>
        <v>1</v>
      </c>
      <c r="I35" s="522">
        <f t="shared" si="1"/>
        <v>1</v>
      </c>
      <c r="J35" s="523">
        <f t="shared" si="2"/>
        <v>1</v>
      </c>
      <c r="K35" s="160">
        <v>1</v>
      </c>
      <c r="L35" s="160"/>
      <c r="M35" s="160"/>
      <c r="N35" s="160"/>
      <c r="O35" s="160"/>
      <c r="P35" s="163">
        <v>1</v>
      </c>
      <c r="Q35" s="528">
        <f t="shared" si="3"/>
        <v>0</v>
      </c>
      <c r="R35" s="174"/>
    </row>
    <row r="36" spans="1:18" ht="14.25" x14ac:dyDescent="0.2">
      <c r="A36" s="537" t="s">
        <v>530</v>
      </c>
      <c r="B36" s="500" t="s">
        <v>531</v>
      </c>
      <c r="C36" s="502">
        <v>2</v>
      </c>
      <c r="D36" s="160">
        <v>176</v>
      </c>
      <c r="E36" s="160">
        <v>6</v>
      </c>
      <c r="F36" s="160"/>
      <c r="G36" s="160"/>
      <c r="H36" s="521">
        <f t="shared" si="0"/>
        <v>182</v>
      </c>
      <c r="I36" s="522">
        <f t="shared" si="1"/>
        <v>184</v>
      </c>
      <c r="J36" s="523">
        <f t="shared" si="2"/>
        <v>175</v>
      </c>
      <c r="K36" s="160">
        <v>151</v>
      </c>
      <c r="L36" s="160">
        <v>2</v>
      </c>
      <c r="M36" s="160">
        <v>9</v>
      </c>
      <c r="N36" s="160"/>
      <c r="O36" s="160">
        <v>13</v>
      </c>
      <c r="P36" s="163">
        <v>174</v>
      </c>
      <c r="Q36" s="528">
        <f t="shared" si="3"/>
        <v>9</v>
      </c>
      <c r="R36" s="174"/>
    </row>
    <row r="37" spans="1:18" ht="28.5" x14ac:dyDescent="0.2">
      <c r="A37" s="537" t="s">
        <v>532</v>
      </c>
      <c r="B37" s="500" t="s">
        <v>533</v>
      </c>
      <c r="C37" s="502"/>
      <c r="D37" s="160">
        <v>1213</v>
      </c>
      <c r="E37" s="160">
        <v>112</v>
      </c>
      <c r="F37" s="160"/>
      <c r="G37" s="160"/>
      <c r="H37" s="521">
        <f t="shared" ref="H37:H47" si="12">G37+F37+E37+D37</f>
        <v>1325</v>
      </c>
      <c r="I37" s="522">
        <f>SUM(C37+H37)</f>
        <v>1325</v>
      </c>
      <c r="J37" s="523">
        <f t="shared" ref="J37:J47" si="13">SUM(K37,L37,M37,N37,O37)</f>
        <v>1324</v>
      </c>
      <c r="K37" s="160">
        <v>1212</v>
      </c>
      <c r="L37" s="160">
        <v>15</v>
      </c>
      <c r="M37" s="160">
        <v>17</v>
      </c>
      <c r="N37" s="160"/>
      <c r="O37" s="160">
        <v>80</v>
      </c>
      <c r="P37" s="163">
        <v>1324</v>
      </c>
      <c r="Q37" s="528">
        <f t="shared" ref="Q37:Q47" si="14">I37-J37</f>
        <v>1</v>
      </c>
      <c r="R37" s="174">
        <v>6</v>
      </c>
    </row>
    <row r="38" spans="1:18" x14ac:dyDescent="0.2">
      <c r="A38" s="535" t="s">
        <v>548</v>
      </c>
      <c r="B38" s="499" t="s">
        <v>534</v>
      </c>
      <c r="C38" s="502"/>
      <c r="D38" s="160">
        <v>958</v>
      </c>
      <c r="E38" s="160">
        <v>88</v>
      </c>
      <c r="F38" s="160"/>
      <c r="G38" s="160"/>
      <c r="H38" s="521">
        <f t="shared" si="12"/>
        <v>1046</v>
      </c>
      <c r="I38" s="522">
        <f t="shared" ref="I38:I47" si="15">SUM(C38+H38)</f>
        <v>1046</v>
      </c>
      <c r="J38" s="523">
        <f t="shared" si="13"/>
        <v>1045</v>
      </c>
      <c r="K38" s="160">
        <v>953</v>
      </c>
      <c r="L38" s="160">
        <v>10</v>
      </c>
      <c r="M38" s="160">
        <v>14</v>
      </c>
      <c r="N38" s="160"/>
      <c r="O38" s="160">
        <v>68</v>
      </c>
      <c r="P38" s="163">
        <v>1045</v>
      </c>
      <c r="Q38" s="528">
        <f t="shared" si="14"/>
        <v>1</v>
      </c>
      <c r="R38" s="174">
        <v>4</v>
      </c>
    </row>
    <row r="39" spans="1:18" x14ac:dyDescent="0.2">
      <c r="A39" s="532" t="s">
        <v>535</v>
      </c>
      <c r="B39" s="499" t="s">
        <v>536</v>
      </c>
      <c r="C39" s="502"/>
      <c r="D39" s="160">
        <v>255</v>
      </c>
      <c r="E39" s="160">
        <v>24</v>
      </c>
      <c r="F39" s="160"/>
      <c r="G39" s="160"/>
      <c r="H39" s="521">
        <f t="shared" si="12"/>
        <v>279</v>
      </c>
      <c r="I39" s="522">
        <f t="shared" si="15"/>
        <v>279</v>
      </c>
      <c r="J39" s="523">
        <f t="shared" si="13"/>
        <v>279</v>
      </c>
      <c r="K39" s="160">
        <v>259</v>
      </c>
      <c r="L39" s="160">
        <v>5</v>
      </c>
      <c r="M39" s="160">
        <v>3</v>
      </c>
      <c r="N39" s="160"/>
      <c r="O39" s="160">
        <v>12</v>
      </c>
      <c r="P39" s="163">
        <v>279</v>
      </c>
      <c r="Q39" s="528">
        <f t="shared" si="14"/>
        <v>0</v>
      </c>
      <c r="R39" s="174">
        <v>2</v>
      </c>
    </row>
    <row r="40" spans="1:18" x14ac:dyDescent="0.2">
      <c r="A40" s="532" t="s">
        <v>553</v>
      </c>
      <c r="B40" s="499" t="s">
        <v>554</v>
      </c>
      <c r="C40" s="502"/>
      <c r="D40" s="160"/>
      <c r="E40" s="160"/>
      <c r="F40" s="160"/>
      <c r="G40" s="160"/>
      <c r="H40" s="521">
        <f t="shared" ref="H40" si="16">G40+F40+E40+D40</f>
        <v>0</v>
      </c>
      <c r="I40" s="522">
        <f>SUM(C40+H40)</f>
        <v>0</v>
      </c>
      <c r="J40" s="523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8">
        <f t="shared" ref="Q40" si="18">I40-J40</f>
        <v>0</v>
      </c>
      <c r="R40" s="174"/>
    </row>
    <row r="41" spans="1:18" ht="14.25" x14ac:dyDescent="0.2">
      <c r="A41" s="537" t="s">
        <v>537</v>
      </c>
      <c r="B41" s="500" t="s">
        <v>538</v>
      </c>
      <c r="C41" s="502"/>
      <c r="D41" s="160">
        <v>2</v>
      </c>
      <c r="E41" s="160"/>
      <c r="F41" s="160"/>
      <c r="G41" s="160"/>
      <c r="H41" s="521">
        <f t="shared" si="12"/>
        <v>2</v>
      </c>
      <c r="I41" s="522">
        <f t="shared" si="15"/>
        <v>2</v>
      </c>
      <c r="J41" s="523">
        <f t="shared" si="13"/>
        <v>2</v>
      </c>
      <c r="K41" s="160">
        <v>2</v>
      </c>
      <c r="L41" s="160"/>
      <c r="M41" s="160"/>
      <c r="N41" s="160"/>
      <c r="O41" s="160"/>
      <c r="P41" s="163">
        <v>2</v>
      </c>
      <c r="Q41" s="528">
        <f t="shared" si="14"/>
        <v>0</v>
      </c>
      <c r="R41" s="174"/>
    </row>
    <row r="42" spans="1:18" x14ac:dyDescent="0.2">
      <c r="A42" s="535" t="s">
        <v>549</v>
      </c>
      <c r="B42" s="499" t="s">
        <v>539</v>
      </c>
      <c r="C42" s="502"/>
      <c r="D42" s="160"/>
      <c r="E42" s="160"/>
      <c r="F42" s="160"/>
      <c r="G42" s="160"/>
      <c r="H42" s="521">
        <f t="shared" si="12"/>
        <v>0</v>
      </c>
      <c r="I42" s="522">
        <f t="shared" si="15"/>
        <v>0</v>
      </c>
      <c r="J42" s="523">
        <f t="shared" si="13"/>
        <v>0</v>
      </c>
      <c r="K42" s="160"/>
      <c r="L42" s="160"/>
      <c r="M42" s="160"/>
      <c r="N42" s="160"/>
      <c r="O42" s="160"/>
      <c r="P42" s="163"/>
      <c r="Q42" s="528">
        <f t="shared" si="14"/>
        <v>0</v>
      </c>
      <c r="R42" s="174"/>
    </row>
    <row r="43" spans="1:18" x14ac:dyDescent="0.2">
      <c r="A43" s="532" t="s">
        <v>540</v>
      </c>
      <c r="B43" s="499" t="s">
        <v>541</v>
      </c>
      <c r="C43" s="502"/>
      <c r="D43" s="160"/>
      <c r="E43" s="160"/>
      <c r="F43" s="160"/>
      <c r="G43" s="160"/>
      <c r="H43" s="521">
        <f t="shared" si="12"/>
        <v>0</v>
      </c>
      <c r="I43" s="522">
        <f t="shared" si="15"/>
        <v>0</v>
      </c>
      <c r="J43" s="523">
        <f t="shared" si="13"/>
        <v>0</v>
      </c>
      <c r="K43" s="160"/>
      <c r="L43" s="160"/>
      <c r="M43" s="160"/>
      <c r="N43" s="160"/>
      <c r="O43" s="160"/>
      <c r="P43" s="163"/>
      <c r="Q43" s="528">
        <f t="shared" si="14"/>
        <v>0</v>
      </c>
      <c r="R43" s="174"/>
    </row>
    <row r="44" spans="1:18" x14ac:dyDescent="0.2">
      <c r="A44" s="532" t="s">
        <v>542</v>
      </c>
      <c r="B44" s="501" t="s">
        <v>543</v>
      </c>
      <c r="C44" s="502"/>
      <c r="D44" s="160"/>
      <c r="E44" s="160"/>
      <c r="F44" s="160"/>
      <c r="G44" s="160"/>
      <c r="H44" s="521">
        <f t="shared" si="12"/>
        <v>0</v>
      </c>
      <c r="I44" s="522">
        <f t="shared" si="15"/>
        <v>0</v>
      </c>
      <c r="J44" s="523">
        <f t="shared" si="13"/>
        <v>0</v>
      </c>
      <c r="K44" s="160"/>
      <c r="L44" s="160"/>
      <c r="M44" s="160"/>
      <c r="N44" s="160"/>
      <c r="O44" s="160"/>
      <c r="P44" s="163"/>
      <c r="Q44" s="528">
        <f t="shared" si="14"/>
        <v>0</v>
      </c>
      <c r="R44" s="174"/>
    </row>
    <row r="45" spans="1:18" x14ac:dyDescent="0.2">
      <c r="A45" s="531" t="s">
        <v>555</v>
      </c>
      <c r="B45" s="499" t="s">
        <v>544</v>
      </c>
      <c r="C45" s="502"/>
      <c r="D45" s="160"/>
      <c r="E45" s="160"/>
      <c r="F45" s="160"/>
      <c r="G45" s="160"/>
      <c r="H45" s="521">
        <f t="shared" si="12"/>
        <v>0</v>
      </c>
      <c r="I45" s="522">
        <f t="shared" si="15"/>
        <v>0</v>
      </c>
      <c r="J45" s="523">
        <f>SUM(K45,L45,M45,N45,O45)</f>
        <v>0</v>
      </c>
      <c r="K45" s="160"/>
      <c r="L45" s="160"/>
      <c r="M45" s="160"/>
      <c r="N45" s="160"/>
      <c r="O45" s="160"/>
      <c r="P45" s="163"/>
      <c r="Q45" s="528">
        <f t="shared" si="14"/>
        <v>0</v>
      </c>
      <c r="R45" s="174"/>
    </row>
    <row r="46" spans="1:18" ht="25.5" x14ac:dyDescent="0.2">
      <c r="A46" s="532" t="s">
        <v>556</v>
      </c>
      <c r="B46" s="499" t="s">
        <v>557</v>
      </c>
      <c r="C46" s="502"/>
      <c r="D46" s="160">
        <v>2</v>
      </c>
      <c r="E46" s="160"/>
      <c r="F46" s="160"/>
      <c r="G46" s="160"/>
      <c r="H46" s="521">
        <f t="shared" ref="H46" si="19">G46+F46+E46+D46</f>
        <v>2</v>
      </c>
      <c r="I46" s="522">
        <f>SUM(C46+H46)</f>
        <v>2</v>
      </c>
      <c r="J46" s="523">
        <f>SUM(K46,L46,M46,N46,O46)</f>
        <v>2</v>
      </c>
      <c r="K46" s="160">
        <v>2</v>
      </c>
      <c r="L46" s="160"/>
      <c r="M46" s="160"/>
      <c r="N46" s="160"/>
      <c r="O46" s="160"/>
      <c r="P46" s="163">
        <v>2</v>
      </c>
      <c r="Q46" s="528">
        <f t="shared" ref="Q46" si="20">I46-J46</f>
        <v>0</v>
      </c>
      <c r="R46" s="174"/>
    </row>
    <row r="47" spans="1:18" ht="15" thickBot="1" x14ac:dyDescent="0.25">
      <c r="A47" s="537" t="s">
        <v>545</v>
      </c>
      <c r="B47" s="500" t="s">
        <v>546</v>
      </c>
      <c r="C47" s="503"/>
      <c r="D47" s="504"/>
      <c r="E47" s="504"/>
      <c r="F47" s="504"/>
      <c r="G47" s="504"/>
      <c r="H47" s="524">
        <f t="shared" si="12"/>
        <v>0</v>
      </c>
      <c r="I47" s="525">
        <f t="shared" si="15"/>
        <v>0</v>
      </c>
      <c r="J47" s="526">
        <f t="shared" si="13"/>
        <v>0</v>
      </c>
      <c r="K47" s="161"/>
      <c r="L47" s="161"/>
      <c r="M47" s="161"/>
      <c r="N47" s="161"/>
      <c r="O47" s="161"/>
      <c r="P47" s="164"/>
      <c r="Q47" s="529">
        <f t="shared" si="14"/>
        <v>0</v>
      </c>
      <c r="R47" s="175"/>
    </row>
    <row r="48" spans="1:18" ht="18" customHeight="1" thickBot="1" x14ac:dyDescent="0.25">
      <c r="A48" s="530" t="s">
        <v>550</v>
      </c>
      <c r="B48" s="514"/>
      <c r="C48" s="515">
        <f t="shared" ref="C48:R48" si="21">C47+C41+C37+C36+C35+C34+C30+C29+C27+C26+C18+C12</f>
        <v>77</v>
      </c>
      <c r="D48" s="516">
        <f t="shared" si="21"/>
        <v>1780</v>
      </c>
      <c r="E48" s="516">
        <f t="shared" si="21"/>
        <v>127</v>
      </c>
      <c r="F48" s="516">
        <f t="shared" si="21"/>
        <v>1</v>
      </c>
      <c r="G48" s="516">
        <f t="shared" si="21"/>
        <v>0</v>
      </c>
      <c r="H48" s="516">
        <f t="shared" si="21"/>
        <v>1908</v>
      </c>
      <c r="I48" s="516">
        <f t="shared" si="21"/>
        <v>1985</v>
      </c>
      <c r="J48" s="516">
        <f t="shared" si="21"/>
        <v>1869</v>
      </c>
      <c r="K48" s="516">
        <f t="shared" si="21"/>
        <v>1585</v>
      </c>
      <c r="L48" s="516">
        <f t="shared" si="21"/>
        <v>34</v>
      </c>
      <c r="M48" s="516">
        <f t="shared" si="21"/>
        <v>55</v>
      </c>
      <c r="N48" s="516">
        <f t="shared" si="21"/>
        <v>11</v>
      </c>
      <c r="O48" s="516">
        <f t="shared" si="21"/>
        <v>184</v>
      </c>
      <c r="P48" s="516">
        <f t="shared" si="21"/>
        <v>1820</v>
      </c>
      <c r="Q48" s="516">
        <f t="shared" si="21"/>
        <v>116</v>
      </c>
      <c r="R48" s="517">
        <f t="shared" si="21"/>
        <v>52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1" t="s">
        <v>107</v>
      </c>
      <c r="F50" s="361"/>
      <c r="G50" s="361"/>
      <c r="H50" s="361"/>
      <c r="I50" s="361"/>
      <c r="J50" s="361"/>
      <c r="K50" s="361"/>
      <c r="L50" s="362"/>
      <c r="M50" s="362"/>
      <c r="N50" s="362"/>
      <c r="O50" s="363"/>
      <c r="P50" s="364"/>
      <c r="Q50" s="299"/>
    </row>
    <row r="51" spans="1:18" ht="25.5" customHeight="1" x14ac:dyDescent="0.2">
      <c r="A51" s="365" t="s">
        <v>108</v>
      </c>
      <c r="B51" s="538"/>
      <c r="C51" s="72" t="s">
        <v>109</v>
      </c>
      <c r="E51" s="655" t="s">
        <v>110</v>
      </c>
      <c r="F51" s="656" t="s">
        <v>111</v>
      </c>
      <c r="G51" s="656"/>
      <c r="H51" s="656"/>
      <c r="I51" s="656"/>
      <c r="J51" s="656" t="s">
        <v>112</v>
      </c>
      <c r="K51" s="656"/>
      <c r="L51" s="656"/>
      <c r="M51" s="656"/>
      <c r="N51" s="622"/>
      <c r="O51" s="622"/>
      <c r="P51" s="622"/>
      <c r="Q51" s="622"/>
      <c r="R51" s="86"/>
    </row>
    <row r="52" spans="1:18" x14ac:dyDescent="0.2">
      <c r="A52" s="77" t="s">
        <v>113</v>
      </c>
      <c r="B52" s="539"/>
      <c r="C52" s="172">
        <v>535</v>
      </c>
      <c r="E52" s="655"/>
      <c r="F52" s="366" t="s">
        <v>114</v>
      </c>
      <c r="G52" s="366" t="s">
        <v>115</v>
      </c>
      <c r="H52" s="366" t="s">
        <v>116</v>
      </c>
      <c r="I52" s="366" t="s">
        <v>117</v>
      </c>
      <c r="J52" s="366" t="s">
        <v>114</v>
      </c>
      <c r="K52" s="366" t="s">
        <v>115</v>
      </c>
      <c r="L52" s="366" t="s">
        <v>116</v>
      </c>
      <c r="M52" s="366" t="s">
        <v>117</v>
      </c>
      <c r="N52" s="367"/>
      <c r="O52" s="367"/>
      <c r="P52" s="367"/>
      <c r="Q52" s="367"/>
      <c r="R52" s="86"/>
    </row>
    <row r="53" spans="1:18" ht="12.75" customHeight="1" x14ac:dyDescent="0.2">
      <c r="A53" s="77" t="s">
        <v>118</v>
      </c>
      <c r="B53" s="539"/>
      <c r="C53" s="172">
        <v>191</v>
      </c>
      <c r="E53" s="378">
        <v>323</v>
      </c>
      <c r="F53" s="378">
        <v>154</v>
      </c>
      <c r="G53" s="379">
        <v>85</v>
      </c>
      <c r="H53" s="379">
        <v>41</v>
      </c>
      <c r="I53" s="379">
        <v>27</v>
      </c>
      <c r="J53" s="379">
        <v>5</v>
      </c>
      <c r="K53" s="379">
        <v>5</v>
      </c>
      <c r="L53" s="379">
        <v>2</v>
      </c>
      <c r="M53" s="379">
        <v>4</v>
      </c>
      <c r="N53" s="368"/>
      <c r="O53" s="368"/>
      <c r="P53" s="368"/>
      <c r="Q53" s="368"/>
      <c r="R53" s="86"/>
    </row>
    <row r="54" spans="1:18" x14ac:dyDescent="0.2">
      <c r="A54" s="77" t="s">
        <v>119</v>
      </c>
      <c r="B54" s="539"/>
      <c r="C54" s="172">
        <v>2</v>
      </c>
      <c r="E54" s="378"/>
      <c r="F54" s="222"/>
      <c r="G54" s="378"/>
      <c r="H54" s="378"/>
      <c r="I54" s="378"/>
      <c r="J54" s="378"/>
      <c r="K54" s="378"/>
      <c r="L54" s="378"/>
      <c r="M54" s="378"/>
      <c r="N54" s="341"/>
      <c r="O54" s="341"/>
      <c r="P54" s="341"/>
      <c r="Q54" s="341"/>
      <c r="R54" s="86"/>
    </row>
    <row r="55" spans="1:18" x14ac:dyDescent="0.2">
      <c r="A55" s="86"/>
      <c r="B55" s="86"/>
      <c r="C55" s="369"/>
      <c r="H55" s="370"/>
      <c r="I55" s="370"/>
      <c r="J55" s="370"/>
      <c r="N55" s="86"/>
      <c r="O55" s="654"/>
      <c r="P55" s="654"/>
      <c r="Q55" s="86"/>
      <c r="R55" s="86"/>
    </row>
    <row r="56" spans="1:18" x14ac:dyDescent="0.2">
      <c r="B56" s="86"/>
      <c r="C56" s="369"/>
      <c r="E56" s="371"/>
      <c r="F56" s="372"/>
      <c r="H56" s="85"/>
      <c r="I56" s="85"/>
      <c r="J56" s="82"/>
      <c r="K56" s="82"/>
      <c r="L56" s="82"/>
      <c r="M56" s="82"/>
      <c r="N56" s="82"/>
      <c r="O56" s="82"/>
      <c r="P56" s="369"/>
      <c r="Q56" s="86"/>
      <c r="R56" s="86"/>
    </row>
    <row r="57" spans="1:18" x14ac:dyDescent="0.2">
      <c r="A57" s="365" t="s">
        <v>120</v>
      </c>
      <c r="B57" s="538"/>
      <c r="C57" s="294" t="s">
        <v>109</v>
      </c>
      <c r="G57" s="373"/>
      <c r="H57" s="374"/>
      <c r="I57" s="374"/>
      <c r="P57" s="85"/>
    </row>
    <row r="58" spans="1:18" x14ac:dyDescent="0.2">
      <c r="A58" s="77" t="s">
        <v>121</v>
      </c>
      <c r="B58" s="539"/>
      <c r="C58" s="79">
        <v>5</v>
      </c>
      <c r="D58" s="86"/>
      <c r="E58" s="373"/>
      <c r="F58" s="373"/>
      <c r="H58" s="369"/>
      <c r="K58" s="369"/>
      <c r="L58" s="375"/>
      <c r="M58" s="375"/>
      <c r="N58" s="369"/>
      <c r="O58" s="369"/>
      <c r="P58" s="369"/>
    </row>
    <row r="59" spans="1:18" x14ac:dyDescent="0.2">
      <c r="A59" s="77" t="s">
        <v>122</v>
      </c>
      <c r="B59" s="539"/>
      <c r="C59" s="79">
        <v>1</v>
      </c>
      <c r="D59" s="86"/>
      <c r="H59" s="370"/>
      <c r="I59" s="370"/>
      <c r="J59" s="370"/>
      <c r="P59" s="369"/>
    </row>
    <row r="60" spans="1:18" x14ac:dyDescent="0.2">
      <c r="A60" s="77" t="s">
        <v>124</v>
      </c>
      <c r="B60" s="539"/>
      <c r="C60" s="79">
        <v>0</v>
      </c>
      <c r="D60" s="86"/>
      <c r="E60" s="373"/>
      <c r="F60" s="373"/>
      <c r="G60" s="86"/>
      <c r="H60" s="370"/>
      <c r="I60" s="370"/>
      <c r="J60" s="600" t="s">
        <v>59</v>
      </c>
      <c r="K60" s="600"/>
      <c r="L60" s="600"/>
      <c r="M60" s="600"/>
      <c r="N60" s="600"/>
      <c r="O60" s="600"/>
      <c r="P60" s="369"/>
    </row>
    <row r="61" spans="1:18" ht="24.95" customHeight="1" x14ac:dyDescent="0.2">
      <c r="A61" s="83" t="s">
        <v>285</v>
      </c>
      <c r="B61" s="539"/>
      <c r="C61" s="79">
        <v>0</v>
      </c>
      <c r="E61" s="373"/>
      <c r="F61" s="373"/>
      <c r="G61" s="376"/>
      <c r="H61" s="370"/>
      <c r="I61" s="370"/>
      <c r="J61" s="98" t="s">
        <v>492</v>
      </c>
      <c r="K61" s="369"/>
      <c r="L61" s="369"/>
      <c r="M61" s="369"/>
      <c r="N61" s="369"/>
      <c r="O61" s="369"/>
      <c r="P61" s="369"/>
    </row>
    <row r="62" spans="1:18" x14ac:dyDescent="0.2">
      <c r="J62" s="299" t="s">
        <v>626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647</v>
      </c>
      <c r="B64" s="71"/>
      <c r="C64" s="650" t="s">
        <v>649</v>
      </c>
      <c r="D64" s="650"/>
      <c r="E64" s="650"/>
      <c r="F64" s="650"/>
      <c r="K64" s="651" t="s">
        <v>65</v>
      </c>
      <c r="L64" s="651"/>
      <c r="M64" s="651"/>
      <c r="N64" s="651"/>
      <c r="O64" s="651"/>
      <c r="P64" s="651"/>
    </row>
    <row r="65" spans="1:16" s="70" customFormat="1" x14ac:dyDescent="0.2"/>
    <row r="66" spans="1:16" s="70" customFormat="1" x14ac:dyDescent="0.2">
      <c r="A66" s="71" t="s">
        <v>648</v>
      </c>
      <c r="B66" s="71"/>
      <c r="C66" s="650" t="s">
        <v>650</v>
      </c>
      <c r="D66" s="650"/>
      <c r="E66" s="650"/>
      <c r="F66" s="650"/>
      <c r="K66" s="651" t="s">
        <v>126</v>
      </c>
      <c r="L66" s="651"/>
      <c r="M66" s="651"/>
      <c r="N66" s="651"/>
      <c r="O66" s="651"/>
      <c r="P66" s="651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41" activePane="bottomRight" state="frozen"/>
      <selection pane="topRight" activeCell="C1" sqref="C1"/>
      <selection pane="bottomLeft" activeCell="A10" sqref="A10"/>
      <selection pane="bottomRight" activeCell="M163" sqref="M163"/>
    </sheetView>
  </sheetViews>
  <sheetFormatPr defaultRowHeight="12.75" x14ac:dyDescent="0.2"/>
  <cols>
    <col min="1" max="1" width="44" style="299" customWidth="1"/>
    <col min="2" max="2" width="5.140625" style="299" customWidth="1"/>
    <col min="3" max="3" width="7.140625" style="299" customWidth="1"/>
    <col min="4" max="4" width="7.42578125" style="299" customWidth="1"/>
    <col min="5" max="5" width="7.5703125" style="299" customWidth="1"/>
    <col min="6" max="8" width="7" style="299" customWidth="1"/>
    <col min="9" max="11" width="8" style="299" customWidth="1"/>
    <col min="12" max="12" width="6.7109375" style="299" customWidth="1"/>
    <col min="13" max="13" width="7.28515625" style="299" customWidth="1"/>
    <col min="14" max="16" width="7.42578125" style="299" customWidth="1"/>
    <col min="17" max="17" width="7.140625" style="299" customWidth="1"/>
    <col min="18" max="18" width="6.7109375" style="299" customWidth="1"/>
    <col min="19" max="19" width="6" style="299" customWidth="1"/>
    <col min="20" max="20" width="6.5703125" style="299" customWidth="1"/>
    <col min="21" max="21" width="6.28515625" style="299" customWidth="1"/>
    <col min="22" max="28" width="6.7109375" style="299" customWidth="1"/>
    <col min="29" max="29" width="7.85546875" style="299" customWidth="1"/>
    <col min="30" max="16384" width="9.140625" style="299"/>
  </cols>
  <sheetData>
    <row r="1" spans="1:30" s="6" customFormat="1" ht="16.5" thickBot="1" x14ac:dyDescent="0.25">
      <c r="A1" s="672" t="s">
        <v>652</v>
      </c>
      <c r="B1" s="672"/>
      <c r="C1" s="672"/>
      <c r="D1" s="672"/>
      <c r="E1" s="672"/>
      <c r="F1" s="672"/>
      <c r="G1" s="672"/>
      <c r="H1" s="672"/>
      <c r="I1" s="672"/>
      <c r="J1" s="672"/>
      <c r="K1" s="218" t="s">
        <v>644</v>
      </c>
      <c r="L1" s="295" t="s">
        <v>45</v>
      </c>
      <c r="M1" s="219">
        <v>12</v>
      </c>
      <c r="N1" s="673" t="s">
        <v>628</v>
      </c>
      <c r="O1" s="673"/>
      <c r="P1" s="673"/>
      <c r="Q1" s="673"/>
      <c r="R1" s="389"/>
      <c r="T1" s="581" t="s">
        <v>256</v>
      </c>
      <c r="U1" s="581"/>
      <c r="V1" s="581"/>
    </row>
    <row r="2" spans="1:30" s="6" customFormat="1" ht="13.5" thickBot="1" x14ac:dyDescent="0.25">
      <c r="A2" s="389"/>
      <c r="B2" s="669" t="s">
        <v>127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1"/>
      <c r="T2" s="669" t="s">
        <v>128</v>
      </c>
      <c r="U2" s="670"/>
      <c r="V2" s="670"/>
      <c r="W2" s="670"/>
      <c r="X2" s="670"/>
      <c r="Y2" s="670"/>
      <c r="Z2" s="670"/>
      <c r="AA2" s="670"/>
      <c r="AB2" s="670"/>
      <c r="AC2" s="670"/>
      <c r="AD2" s="671"/>
    </row>
    <row r="3" spans="1:30" ht="12.75" customHeight="1" x14ac:dyDescent="0.2">
      <c r="A3" s="674" t="s">
        <v>129</v>
      </c>
      <c r="B3" s="682" t="s">
        <v>80</v>
      </c>
      <c r="C3" s="678" t="s">
        <v>130</v>
      </c>
      <c r="D3" s="701" t="s">
        <v>131</v>
      </c>
      <c r="E3" s="701"/>
      <c r="F3" s="701"/>
      <c r="G3" s="702"/>
      <c r="H3" s="677" t="s">
        <v>260</v>
      </c>
      <c r="I3" s="684" t="s">
        <v>346</v>
      </c>
      <c r="J3" s="688" t="s">
        <v>347</v>
      </c>
      <c r="K3" s="702" t="s">
        <v>0</v>
      </c>
      <c r="L3" s="712"/>
      <c r="M3" s="712"/>
      <c r="N3" s="713"/>
      <c r="O3" s="716" t="s">
        <v>132</v>
      </c>
      <c r="P3" s="717"/>
      <c r="Q3" s="677" t="s">
        <v>133</v>
      </c>
      <c r="R3" s="677" t="s">
        <v>84</v>
      </c>
      <c r="S3" s="707" t="s">
        <v>134</v>
      </c>
      <c r="T3" s="709" t="s">
        <v>135</v>
      </c>
      <c r="U3" s="710"/>
      <c r="V3" s="710" t="s">
        <v>292</v>
      </c>
      <c r="W3" s="710"/>
      <c r="X3" s="710"/>
      <c r="Y3" s="710"/>
      <c r="Z3" s="710"/>
      <c r="AA3" s="710"/>
      <c r="AB3" s="710"/>
      <c r="AC3" s="710"/>
      <c r="AD3" s="662" t="s">
        <v>136</v>
      </c>
    </row>
    <row r="4" spans="1:30" ht="26.25" customHeight="1" x14ac:dyDescent="0.2">
      <c r="A4" s="675"/>
      <c r="B4" s="683"/>
      <c r="C4" s="679"/>
      <c r="D4" s="676" t="s">
        <v>137</v>
      </c>
      <c r="E4" s="664" t="s">
        <v>138</v>
      </c>
      <c r="F4" s="665"/>
      <c r="G4" s="666"/>
      <c r="H4" s="668"/>
      <c r="I4" s="685"/>
      <c r="J4" s="689"/>
      <c r="K4" s="720" t="s">
        <v>333</v>
      </c>
      <c r="L4" s="667" t="s">
        <v>139</v>
      </c>
      <c r="M4" s="711" t="s">
        <v>140</v>
      </c>
      <c r="N4" s="711"/>
      <c r="O4" s="718"/>
      <c r="P4" s="719"/>
      <c r="Q4" s="668"/>
      <c r="R4" s="668"/>
      <c r="S4" s="708"/>
      <c r="T4" s="705" t="s">
        <v>137</v>
      </c>
      <c r="U4" s="667" t="s">
        <v>141</v>
      </c>
      <c r="V4" s="667" t="s">
        <v>142</v>
      </c>
      <c r="W4" s="667" t="s">
        <v>143</v>
      </c>
      <c r="X4" s="711" t="s">
        <v>144</v>
      </c>
      <c r="Y4" s="711"/>
      <c r="Z4" s="667" t="s">
        <v>145</v>
      </c>
      <c r="AA4" s="667" t="s">
        <v>146</v>
      </c>
      <c r="AB4" s="667" t="s">
        <v>147</v>
      </c>
      <c r="AC4" s="667" t="s">
        <v>148</v>
      </c>
      <c r="AD4" s="663"/>
    </row>
    <row r="5" spans="1:30" x14ac:dyDescent="0.2">
      <c r="A5" s="675"/>
      <c r="B5" s="683"/>
      <c r="C5" s="679"/>
      <c r="D5" s="676"/>
      <c r="E5" s="667" t="s">
        <v>291</v>
      </c>
      <c r="F5" s="676" t="s">
        <v>85</v>
      </c>
      <c r="G5" s="703" t="s">
        <v>149</v>
      </c>
      <c r="H5" s="668"/>
      <c r="I5" s="685"/>
      <c r="J5" s="689"/>
      <c r="K5" s="689"/>
      <c r="L5" s="668"/>
      <c r="M5" s="676" t="s">
        <v>142</v>
      </c>
      <c r="N5" s="667" t="s">
        <v>150</v>
      </c>
      <c r="O5" s="676" t="s">
        <v>151</v>
      </c>
      <c r="P5" s="676" t="s">
        <v>152</v>
      </c>
      <c r="Q5" s="668"/>
      <c r="R5" s="668"/>
      <c r="S5" s="708"/>
      <c r="T5" s="706"/>
      <c r="U5" s="668"/>
      <c r="V5" s="668"/>
      <c r="W5" s="668"/>
      <c r="X5" s="676" t="s">
        <v>137</v>
      </c>
      <c r="Y5" s="676" t="s">
        <v>280</v>
      </c>
      <c r="Z5" s="668"/>
      <c r="AA5" s="668"/>
      <c r="AB5" s="668"/>
      <c r="AC5" s="668"/>
      <c r="AD5" s="663"/>
    </row>
    <row r="6" spans="1:30" x14ac:dyDescent="0.2">
      <c r="A6" s="675"/>
      <c r="B6" s="683"/>
      <c r="C6" s="679"/>
      <c r="D6" s="676"/>
      <c r="E6" s="668"/>
      <c r="F6" s="676"/>
      <c r="G6" s="703"/>
      <c r="H6" s="668"/>
      <c r="I6" s="685"/>
      <c r="J6" s="689"/>
      <c r="K6" s="689"/>
      <c r="L6" s="668"/>
      <c r="M6" s="676"/>
      <c r="N6" s="668"/>
      <c r="O6" s="676"/>
      <c r="P6" s="676"/>
      <c r="Q6" s="668"/>
      <c r="R6" s="668"/>
      <c r="S6" s="708"/>
      <c r="T6" s="706"/>
      <c r="U6" s="668"/>
      <c r="V6" s="668"/>
      <c r="W6" s="668"/>
      <c r="X6" s="676"/>
      <c r="Y6" s="676"/>
      <c r="Z6" s="668"/>
      <c r="AA6" s="668"/>
      <c r="AB6" s="668"/>
      <c r="AC6" s="668"/>
      <c r="AD6" s="663"/>
    </row>
    <row r="7" spans="1:30" ht="57" customHeight="1" x14ac:dyDescent="0.2">
      <c r="A7" s="675"/>
      <c r="B7" s="683"/>
      <c r="C7" s="679"/>
      <c r="D7" s="676"/>
      <c r="E7" s="668"/>
      <c r="F7" s="676"/>
      <c r="G7" s="703"/>
      <c r="H7" s="668"/>
      <c r="I7" s="685"/>
      <c r="J7" s="689"/>
      <c r="K7" s="689"/>
      <c r="L7" s="668"/>
      <c r="M7" s="676"/>
      <c r="N7" s="668"/>
      <c r="O7" s="676"/>
      <c r="P7" s="676"/>
      <c r="Q7" s="668"/>
      <c r="R7" s="668"/>
      <c r="S7" s="708"/>
      <c r="T7" s="706"/>
      <c r="U7" s="668"/>
      <c r="V7" s="668"/>
      <c r="W7" s="668"/>
      <c r="X7" s="676"/>
      <c r="Y7" s="676"/>
      <c r="Z7" s="668"/>
      <c r="AA7" s="668"/>
      <c r="AB7" s="668"/>
      <c r="AC7" s="668"/>
      <c r="AD7" s="663"/>
    </row>
    <row r="8" spans="1:30" ht="49.5" customHeight="1" thickBot="1" x14ac:dyDescent="0.25">
      <c r="A8" s="675"/>
      <c r="B8" s="683"/>
      <c r="C8" s="679"/>
      <c r="D8" s="667"/>
      <c r="E8" s="668"/>
      <c r="F8" s="667"/>
      <c r="G8" s="704"/>
      <c r="H8" s="668"/>
      <c r="I8" s="685"/>
      <c r="J8" s="689"/>
      <c r="K8" s="689"/>
      <c r="L8" s="668"/>
      <c r="M8" s="667"/>
      <c r="N8" s="668"/>
      <c r="O8" s="667"/>
      <c r="P8" s="667"/>
      <c r="Q8" s="668"/>
      <c r="R8" s="668"/>
      <c r="S8" s="708"/>
      <c r="T8" s="706"/>
      <c r="U8" s="668"/>
      <c r="V8" s="668"/>
      <c r="W8" s="668"/>
      <c r="X8" s="667"/>
      <c r="Y8" s="667"/>
      <c r="Z8" s="668"/>
      <c r="AA8" s="668"/>
      <c r="AB8" s="668"/>
      <c r="AC8" s="668"/>
      <c r="AD8" s="663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350</v>
      </c>
      <c r="B10" s="491" t="s">
        <v>96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351</v>
      </c>
      <c r="B11" s="416" t="s">
        <v>98</v>
      </c>
      <c r="C11" s="463"/>
      <c r="D11" s="464">
        <v>6</v>
      </c>
      <c r="E11" s="464"/>
      <c r="F11" s="464">
        <v>6</v>
      </c>
      <c r="G11" s="464"/>
      <c r="H11" s="464"/>
      <c r="I11" s="465">
        <f t="shared" ref="I11:I68" si="0">D11+H11</f>
        <v>6</v>
      </c>
      <c r="J11" s="448">
        <f t="shared" ref="J11:J68" si="1">I11+C11</f>
        <v>6</v>
      </c>
      <c r="K11" s="448">
        <f t="shared" ref="K11:K68" si="2">L11+M11</f>
        <v>5</v>
      </c>
      <c r="L11" s="464"/>
      <c r="M11" s="464">
        <v>5</v>
      </c>
      <c r="N11" s="464">
        <v>5</v>
      </c>
      <c r="O11" s="464"/>
      <c r="P11" s="464"/>
      <c r="Q11" s="464">
        <v>5</v>
      </c>
      <c r="R11" s="464"/>
      <c r="S11" s="466">
        <f t="shared" ref="S11:S68" si="3">J11-K11</f>
        <v>1</v>
      </c>
      <c r="T11" s="463">
        <v>5</v>
      </c>
      <c r="U11" s="464"/>
      <c r="V11" s="465">
        <f t="shared" ref="V11:V68" si="4">X11+AA11+Z11+AB11+AC11</f>
        <v>5</v>
      </c>
      <c r="W11" s="464"/>
      <c r="X11" s="464">
        <v>3</v>
      </c>
      <c r="Y11" s="464">
        <v>2</v>
      </c>
      <c r="Z11" s="464"/>
      <c r="AA11" s="464"/>
      <c r="AB11" s="464">
        <v>2</v>
      </c>
      <c r="AC11" s="464"/>
      <c r="AD11" s="467">
        <v>5</v>
      </c>
    </row>
    <row r="12" spans="1:30" ht="16.5" x14ac:dyDescent="0.25">
      <c r="A12" s="417" t="s">
        <v>618</v>
      </c>
      <c r="B12" s="418" t="s">
        <v>153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559</v>
      </c>
      <c r="B13" s="418" t="s">
        <v>352</v>
      </c>
      <c r="C13" s="439"/>
      <c r="D13" s="438">
        <v>4</v>
      </c>
      <c r="E13" s="438"/>
      <c r="F13" s="438">
        <v>4</v>
      </c>
      <c r="G13" s="438"/>
      <c r="H13" s="438"/>
      <c r="I13" s="447">
        <f t="shared" si="0"/>
        <v>4</v>
      </c>
      <c r="J13" s="448">
        <f t="shared" si="1"/>
        <v>4</v>
      </c>
      <c r="K13" s="448">
        <f t="shared" si="2"/>
        <v>3</v>
      </c>
      <c r="L13" s="438"/>
      <c r="M13" s="438">
        <v>3</v>
      </c>
      <c r="N13" s="438">
        <v>3</v>
      </c>
      <c r="O13" s="438"/>
      <c r="P13" s="438"/>
      <c r="Q13" s="438">
        <v>3</v>
      </c>
      <c r="R13" s="438"/>
      <c r="S13" s="451">
        <f t="shared" si="3"/>
        <v>1</v>
      </c>
      <c r="T13" s="439">
        <v>3</v>
      </c>
      <c r="U13" s="438"/>
      <c r="V13" s="447">
        <f t="shared" si="4"/>
        <v>3</v>
      </c>
      <c r="W13" s="438"/>
      <c r="X13" s="438">
        <v>1</v>
      </c>
      <c r="Y13" s="438">
        <v>1</v>
      </c>
      <c r="Z13" s="438"/>
      <c r="AA13" s="438"/>
      <c r="AB13" s="438">
        <v>2</v>
      </c>
      <c r="AC13" s="438"/>
      <c r="AD13" s="440">
        <v>3</v>
      </c>
    </row>
    <row r="14" spans="1:30" ht="16.5" x14ac:dyDescent="0.25">
      <c r="A14" s="415" t="s">
        <v>353</v>
      </c>
      <c r="B14" s="416" t="s">
        <v>99</v>
      </c>
      <c r="C14" s="463">
        <v>1</v>
      </c>
      <c r="D14" s="464">
        <v>3</v>
      </c>
      <c r="E14" s="464"/>
      <c r="F14" s="464">
        <v>3</v>
      </c>
      <c r="G14" s="464"/>
      <c r="H14" s="464"/>
      <c r="I14" s="465">
        <f t="shared" si="0"/>
        <v>3</v>
      </c>
      <c r="J14" s="448">
        <f t="shared" si="1"/>
        <v>4</v>
      </c>
      <c r="K14" s="448">
        <f t="shared" si="2"/>
        <v>3</v>
      </c>
      <c r="L14" s="464"/>
      <c r="M14" s="464">
        <v>3</v>
      </c>
      <c r="N14" s="464">
        <v>2</v>
      </c>
      <c r="O14" s="464"/>
      <c r="P14" s="464"/>
      <c r="Q14" s="464">
        <v>3</v>
      </c>
      <c r="R14" s="464"/>
      <c r="S14" s="466">
        <f t="shared" si="3"/>
        <v>1</v>
      </c>
      <c r="T14" s="463">
        <v>3</v>
      </c>
      <c r="U14" s="464"/>
      <c r="V14" s="465">
        <f t="shared" si="4"/>
        <v>2</v>
      </c>
      <c r="W14" s="464">
        <v>1</v>
      </c>
      <c r="X14" s="464">
        <v>1</v>
      </c>
      <c r="Y14" s="464"/>
      <c r="Z14" s="464"/>
      <c r="AA14" s="464"/>
      <c r="AB14" s="464">
        <v>1</v>
      </c>
      <c r="AC14" s="464"/>
      <c r="AD14" s="467">
        <v>2</v>
      </c>
    </row>
    <row r="15" spans="1:30" ht="16.5" x14ac:dyDescent="0.25">
      <c r="A15" s="420" t="s">
        <v>619</v>
      </c>
      <c r="B15" s="421" t="s">
        <v>354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560</v>
      </c>
      <c r="B16" s="421" t="s">
        <v>355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561</v>
      </c>
      <c r="B17" s="421" t="s">
        <v>356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562</v>
      </c>
      <c r="B18" s="421" t="s">
        <v>357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563</v>
      </c>
      <c r="B19" s="421" t="s">
        <v>358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564</v>
      </c>
      <c r="B20" s="421" t="s">
        <v>359</v>
      </c>
      <c r="C20" s="439"/>
      <c r="D20" s="438">
        <v>1</v>
      </c>
      <c r="E20" s="438"/>
      <c r="F20" s="438">
        <v>1</v>
      </c>
      <c r="G20" s="438"/>
      <c r="H20" s="438"/>
      <c r="I20" s="447">
        <f t="shared" si="5"/>
        <v>1</v>
      </c>
      <c r="J20" s="448">
        <f t="shared" si="6"/>
        <v>1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1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565</v>
      </c>
      <c r="B21" s="421" t="s">
        <v>360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566</v>
      </c>
      <c r="B22" s="418" t="s">
        <v>361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567</v>
      </c>
      <c r="B23" s="418" t="s">
        <v>362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568</v>
      </c>
      <c r="B24" s="418" t="s">
        <v>363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569</v>
      </c>
      <c r="B25" s="418" t="s">
        <v>364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570</v>
      </c>
      <c r="B26" s="418" t="s">
        <v>365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571</v>
      </c>
      <c r="B27" s="418" t="s">
        <v>366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572</v>
      </c>
      <c r="B28" s="418" t="s">
        <v>367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573</v>
      </c>
      <c r="B29" s="418" t="s">
        <v>368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574</v>
      </c>
      <c r="B30" s="418" t="s">
        <v>369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575</v>
      </c>
      <c r="B31" s="418" t="s">
        <v>370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576</v>
      </c>
      <c r="B32" s="418" t="s">
        <v>371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577</v>
      </c>
      <c r="B33" s="418" t="s">
        <v>372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373</v>
      </c>
      <c r="B34" s="416" t="s">
        <v>101</v>
      </c>
      <c r="C34" s="463"/>
      <c r="D34" s="464">
        <v>1</v>
      </c>
      <c r="E34" s="464"/>
      <c r="F34" s="464">
        <v>1</v>
      </c>
      <c r="G34" s="464"/>
      <c r="H34" s="464"/>
      <c r="I34" s="465">
        <f t="shared" si="5"/>
        <v>1</v>
      </c>
      <c r="J34" s="448">
        <f t="shared" si="6"/>
        <v>1</v>
      </c>
      <c r="K34" s="448">
        <f t="shared" si="7"/>
        <v>1</v>
      </c>
      <c r="L34" s="464"/>
      <c r="M34" s="464">
        <v>1</v>
      </c>
      <c r="N34" s="464">
        <v>1</v>
      </c>
      <c r="O34" s="464"/>
      <c r="P34" s="464"/>
      <c r="Q34" s="464">
        <v>1</v>
      </c>
      <c r="R34" s="464"/>
      <c r="S34" s="466">
        <f t="shared" si="8"/>
        <v>0</v>
      </c>
      <c r="T34" s="463">
        <v>1</v>
      </c>
      <c r="U34" s="464"/>
      <c r="V34" s="465">
        <f t="shared" si="9"/>
        <v>1</v>
      </c>
      <c r="W34" s="464"/>
      <c r="X34" s="464">
        <v>1</v>
      </c>
      <c r="Y34" s="464">
        <v>1</v>
      </c>
      <c r="Z34" s="464"/>
      <c r="AA34" s="464"/>
      <c r="AB34" s="464"/>
      <c r="AC34" s="464"/>
      <c r="AD34" s="467">
        <v>1</v>
      </c>
    </row>
    <row r="35" spans="1:30" ht="29.25" x14ac:dyDescent="0.25">
      <c r="A35" s="420" t="s">
        <v>620</v>
      </c>
      <c r="B35" s="418" t="s">
        <v>154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578</v>
      </c>
      <c r="B36" s="418" t="s">
        <v>374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579</v>
      </c>
      <c r="B37" s="421" t="s">
        <v>155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580</v>
      </c>
      <c r="B38" s="421" t="s">
        <v>156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581</v>
      </c>
      <c r="B39" s="421" t="s">
        <v>157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582</v>
      </c>
      <c r="B40" s="421" t="s">
        <v>375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583</v>
      </c>
      <c r="B41" s="421" t="s">
        <v>376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377</v>
      </c>
      <c r="B42" s="416" t="s">
        <v>102</v>
      </c>
      <c r="C42" s="463"/>
      <c r="D42" s="464">
        <v>3</v>
      </c>
      <c r="E42" s="464"/>
      <c r="F42" s="464">
        <v>3</v>
      </c>
      <c r="G42" s="464"/>
      <c r="H42" s="464"/>
      <c r="I42" s="465">
        <f t="shared" si="5"/>
        <v>3</v>
      </c>
      <c r="J42" s="448">
        <f t="shared" si="6"/>
        <v>3</v>
      </c>
      <c r="K42" s="448">
        <f t="shared" si="7"/>
        <v>3</v>
      </c>
      <c r="L42" s="464">
        <v>2</v>
      </c>
      <c r="M42" s="464">
        <v>1</v>
      </c>
      <c r="N42" s="464">
        <v>1</v>
      </c>
      <c r="O42" s="464"/>
      <c r="P42" s="464"/>
      <c r="Q42" s="464">
        <v>3</v>
      </c>
      <c r="R42" s="464"/>
      <c r="S42" s="466">
        <f t="shared" si="8"/>
        <v>0</v>
      </c>
      <c r="T42" s="463">
        <v>3</v>
      </c>
      <c r="U42" s="464"/>
      <c r="V42" s="465">
        <f t="shared" si="9"/>
        <v>3</v>
      </c>
      <c r="W42" s="464"/>
      <c r="X42" s="464"/>
      <c r="Y42" s="464"/>
      <c r="Z42" s="464"/>
      <c r="AA42" s="464"/>
      <c r="AB42" s="464">
        <v>2</v>
      </c>
      <c r="AC42" s="464">
        <v>1</v>
      </c>
      <c r="AD42" s="467">
        <v>1</v>
      </c>
    </row>
    <row r="43" spans="1:30" ht="16.5" x14ac:dyDescent="0.25">
      <c r="A43" s="415" t="s">
        <v>378</v>
      </c>
      <c r="B43" s="416" t="s">
        <v>158</v>
      </c>
      <c r="C43" s="463">
        <v>7</v>
      </c>
      <c r="D43" s="464">
        <v>39</v>
      </c>
      <c r="E43" s="464"/>
      <c r="F43" s="464">
        <v>39</v>
      </c>
      <c r="G43" s="464">
        <v>2</v>
      </c>
      <c r="H43" s="464"/>
      <c r="I43" s="465">
        <f t="shared" si="5"/>
        <v>39</v>
      </c>
      <c r="J43" s="448">
        <f t="shared" si="6"/>
        <v>46</v>
      </c>
      <c r="K43" s="448">
        <f t="shared" si="7"/>
        <v>38</v>
      </c>
      <c r="L43" s="464">
        <v>13</v>
      </c>
      <c r="M43" s="464">
        <v>25</v>
      </c>
      <c r="N43" s="464">
        <v>24</v>
      </c>
      <c r="O43" s="464">
        <v>1</v>
      </c>
      <c r="P43" s="464">
        <v>1</v>
      </c>
      <c r="Q43" s="464">
        <v>30</v>
      </c>
      <c r="R43" s="464">
        <v>4</v>
      </c>
      <c r="S43" s="466">
        <f t="shared" si="8"/>
        <v>8</v>
      </c>
      <c r="T43" s="463">
        <v>46</v>
      </c>
      <c r="U43" s="464"/>
      <c r="V43" s="465">
        <f t="shared" si="9"/>
        <v>45</v>
      </c>
      <c r="W43" s="464">
        <v>12</v>
      </c>
      <c r="X43" s="464">
        <v>33</v>
      </c>
      <c r="Y43" s="464">
        <v>17</v>
      </c>
      <c r="Z43" s="464"/>
      <c r="AA43" s="464"/>
      <c r="AB43" s="464">
        <v>11</v>
      </c>
      <c r="AC43" s="464">
        <v>1</v>
      </c>
      <c r="AD43" s="467">
        <v>31</v>
      </c>
    </row>
    <row r="44" spans="1:30" ht="16.5" x14ac:dyDescent="0.25">
      <c r="A44" s="420" t="s">
        <v>621</v>
      </c>
      <c r="B44" s="421" t="s">
        <v>379</v>
      </c>
      <c r="C44" s="439"/>
      <c r="D44" s="438">
        <v>8</v>
      </c>
      <c r="E44" s="438"/>
      <c r="F44" s="438">
        <v>8</v>
      </c>
      <c r="G44" s="438">
        <v>1</v>
      </c>
      <c r="H44" s="438"/>
      <c r="I44" s="447">
        <f t="shared" si="0"/>
        <v>8</v>
      </c>
      <c r="J44" s="448">
        <f t="shared" si="1"/>
        <v>8</v>
      </c>
      <c r="K44" s="448">
        <f t="shared" si="2"/>
        <v>7</v>
      </c>
      <c r="L44" s="438">
        <v>3</v>
      </c>
      <c r="M44" s="438">
        <v>4</v>
      </c>
      <c r="N44" s="438">
        <v>3</v>
      </c>
      <c r="O44" s="438"/>
      <c r="P44" s="438">
        <v>1</v>
      </c>
      <c r="Q44" s="438">
        <v>6</v>
      </c>
      <c r="R44" s="438">
        <v>1</v>
      </c>
      <c r="S44" s="451">
        <f t="shared" si="3"/>
        <v>1</v>
      </c>
      <c r="T44" s="439">
        <v>8</v>
      </c>
      <c r="U44" s="438"/>
      <c r="V44" s="447">
        <f t="shared" si="4"/>
        <v>7</v>
      </c>
      <c r="W44" s="438">
        <v>2</v>
      </c>
      <c r="X44" s="438">
        <v>3</v>
      </c>
      <c r="Y44" s="438">
        <v>2</v>
      </c>
      <c r="Z44" s="438"/>
      <c r="AA44" s="438"/>
      <c r="AB44" s="438">
        <v>4</v>
      </c>
      <c r="AC44" s="438"/>
      <c r="AD44" s="440">
        <v>4</v>
      </c>
    </row>
    <row r="45" spans="1:30" ht="15" x14ac:dyDescent="0.25">
      <c r="A45" s="422" t="s">
        <v>584</v>
      </c>
      <c r="B45" s="421" t="s">
        <v>380</v>
      </c>
      <c r="C45" s="439">
        <v>3</v>
      </c>
      <c r="D45" s="438">
        <v>16</v>
      </c>
      <c r="E45" s="438"/>
      <c r="F45" s="438">
        <v>16</v>
      </c>
      <c r="G45" s="438"/>
      <c r="H45" s="438"/>
      <c r="I45" s="447">
        <f t="shared" si="0"/>
        <v>16</v>
      </c>
      <c r="J45" s="448">
        <f t="shared" si="1"/>
        <v>19</v>
      </c>
      <c r="K45" s="448">
        <f t="shared" si="2"/>
        <v>14</v>
      </c>
      <c r="L45" s="438">
        <v>5</v>
      </c>
      <c r="M45" s="438">
        <v>9</v>
      </c>
      <c r="N45" s="438">
        <v>9</v>
      </c>
      <c r="O45" s="438"/>
      <c r="P45" s="438"/>
      <c r="Q45" s="438">
        <v>9</v>
      </c>
      <c r="R45" s="438">
        <v>1</v>
      </c>
      <c r="S45" s="451">
        <f t="shared" si="3"/>
        <v>5</v>
      </c>
      <c r="T45" s="439">
        <v>17</v>
      </c>
      <c r="U45" s="438"/>
      <c r="V45" s="447">
        <f t="shared" si="4"/>
        <v>17</v>
      </c>
      <c r="W45" s="438">
        <v>6</v>
      </c>
      <c r="X45" s="438">
        <v>15</v>
      </c>
      <c r="Y45" s="438">
        <v>9</v>
      </c>
      <c r="Z45" s="438"/>
      <c r="AA45" s="438"/>
      <c r="AB45" s="438">
        <v>2</v>
      </c>
      <c r="AC45" s="438"/>
      <c r="AD45" s="440">
        <v>11</v>
      </c>
    </row>
    <row r="46" spans="1:30" ht="15" x14ac:dyDescent="0.25">
      <c r="A46" s="422" t="s">
        <v>585</v>
      </c>
      <c r="B46" s="421" t="s">
        <v>381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586</v>
      </c>
      <c r="B47" s="421" t="s">
        <v>382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587</v>
      </c>
      <c r="B48" s="421" t="s">
        <v>383</v>
      </c>
      <c r="C48" s="439">
        <v>2</v>
      </c>
      <c r="D48" s="438">
        <v>2</v>
      </c>
      <c r="E48" s="438"/>
      <c r="F48" s="438">
        <v>2</v>
      </c>
      <c r="G48" s="438"/>
      <c r="H48" s="438"/>
      <c r="I48" s="447">
        <f t="shared" si="0"/>
        <v>2</v>
      </c>
      <c r="J48" s="448">
        <f t="shared" si="1"/>
        <v>4</v>
      </c>
      <c r="K48" s="448">
        <f t="shared" si="2"/>
        <v>4</v>
      </c>
      <c r="L48" s="438">
        <v>1</v>
      </c>
      <c r="M48" s="438">
        <v>3</v>
      </c>
      <c r="N48" s="438">
        <v>3</v>
      </c>
      <c r="O48" s="438"/>
      <c r="P48" s="438"/>
      <c r="Q48" s="438">
        <v>3</v>
      </c>
      <c r="R48" s="438"/>
      <c r="S48" s="451">
        <f t="shared" si="3"/>
        <v>0</v>
      </c>
      <c r="T48" s="439">
        <v>7</v>
      </c>
      <c r="U48" s="438"/>
      <c r="V48" s="447">
        <f t="shared" si="4"/>
        <v>7</v>
      </c>
      <c r="W48" s="438"/>
      <c r="X48" s="438">
        <v>7</v>
      </c>
      <c r="Y48" s="438">
        <v>1</v>
      </c>
      <c r="Z48" s="438"/>
      <c r="AA48" s="438"/>
      <c r="AB48" s="438"/>
      <c r="AC48" s="438"/>
      <c r="AD48" s="440">
        <v>6</v>
      </c>
    </row>
    <row r="49" spans="1:30" ht="15" x14ac:dyDescent="0.25">
      <c r="A49" s="422" t="s">
        <v>384</v>
      </c>
      <c r="B49" s="421" t="s">
        <v>385</v>
      </c>
      <c r="C49" s="439"/>
      <c r="D49" s="438">
        <v>4</v>
      </c>
      <c r="E49" s="438"/>
      <c r="F49" s="438">
        <v>4</v>
      </c>
      <c r="G49" s="438"/>
      <c r="H49" s="438"/>
      <c r="I49" s="447">
        <f t="shared" si="0"/>
        <v>4</v>
      </c>
      <c r="J49" s="448">
        <f t="shared" si="1"/>
        <v>4</v>
      </c>
      <c r="K49" s="448">
        <f t="shared" si="2"/>
        <v>4</v>
      </c>
      <c r="L49" s="438"/>
      <c r="M49" s="438">
        <v>4</v>
      </c>
      <c r="N49" s="438">
        <v>4</v>
      </c>
      <c r="O49" s="438"/>
      <c r="P49" s="438"/>
      <c r="Q49" s="438">
        <v>4</v>
      </c>
      <c r="R49" s="438"/>
      <c r="S49" s="451">
        <f t="shared" si="3"/>
        <v>0</v>
      </c>
      <c r="T49" s="439">
        <v>4</v>
      </c>
      <c r="U49" s="438"/>
      <c r="V49" s="447">
        <f t="shared" si="4"/>
        <v>4</v>
      </c>
      <c r="W49" s="438"/>
      <c r="X49" s="438">
        <v>1</v>
      </c>
      <c r="Y49" s="438">
        <v>1</v>
      </c>
      <c r="Z49" s="438"/>
      <c r="AA49" s="438"/>
      <c r="AB49" s="438">
        <v>3</v>
      </c>
      <c r="AC49" s="438"/>
      <c r="AD49" s="440">
        <v>4</v>
      </c>
    </row>
    <row r="50" spans="1:30" ht="15" x14ac:dyDescent="0.25">
      <c r="A50" s="422" t="s">
        <v>588</v>
      </c>
      <c r="B50" s="421" t="s">
        <v>386</v>
      </c>
      <c r="C50" s="439"/>
      <c r="D50" s="438">
        <v>3</v>
      </c>
      <c r="E50" s="438"/>
      <c r="F50" s="438">
        <v>3</v>
      </c>
      <c r="G50" s="438">
        <v>1</v>
      </c>
      <c r="H50" s="438"/>
      <c r="I50" s="447">
        <f t="shared" si="0"/>
        <v>3</v>
      </c>
      <c r="J50" s="448">
        <f t="shared" si="1"/>
        <v>3</v>
      </c>
      <c r="K50" s="448">
        <f t="shared" si="2"/>
        <v>3</v>
      </c>
      <c r="L50" s="438">
        <v>1</v>
      </c>
      <c r="M50" s="438">
        <v>2</v>
      </c>
      <c r="N50" s="438">
        <v>2</v>
      </c>
      <c r="O50" s="438">
        <v>1</v>
      </c>
      <c r="P50" s="438"/>
      <c r="Q50" s="438">
        <v>3</v>
      </c>
      <c r="R50" s="438"/>
      <c r="S50" s="451">
        <f t="shared" si="3"/>
        <v>0</v>
      </c>
      <c r="T50" s="439">
        <v>4</v>
      </c>
      <c r="U50" s="438"/>
      <c r="V50" s="447">
        <f t="shared" si="4"/>
        <v>4</v>
      </c>
      <c r="W50" s="438">
        <v>4</v>
      </c>
      <c r="X50" s="438">
        <v>3</v>
      </c>
      <c r="Y50" s="438">
        <v>2</v>
      </c>
      <c r="Z50" s="438"/>
      <c r="AA50" s="438"/>
      <c r="AB50" s="438"/>
      <c r="AC50" s="438">
        <v>1</v>
      </c>
      <c r="AD50" s="440">
        <v>3</v>
      </c>
    </row>
    <row r="51" spans="1:30" ht="15" x14ac:dyDescent="0.25">
      <c r="A51" s="422" t="s">
        <v>589</v>
      </c>
      <c r="B51" s="421" t="s">
        <v>387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388</v>
      </c>
      <c r="B52" s="421" t="s">
        <v>389</v>
      </c>
      <c r="C52" s="439"/>
      <c r="D52" s="438">
        <v>1</v>
      </c>
      <c r="E52" s="438"/>
      <c r="F52" s="438">
        <v>1</v>
      </c>
      <c r="G52" s="438"/>
      <c r="H52" s="438"/>
      <c r="I52" s="447">
        <f t="shared" si="0"/>
        <v>1</v>
      </c>
      <c r="J52" s="448">
        <f t="shared" si="1"/>
        <v>1</v>
      </c>
      <c r="K52" s="448">
        <f t="shared" si="2"/>
        <v>1</v>
      </c>
      <c r="L52" s="438"/>
      <c r="M52" s="438">
        <v>1</v>
      </c>
      <c r="N52" s="438">
        <v>1</v>
      </c>
      <c r="O52" s="438"/>
      <c r="P52" s="438"/>
      <c r="Q52" s="438">
        <v>1</v>
      </c>
      <c r="R52" s="438"/>
      <c r="S52" s="451">
        <f t="shared" si="3"/>
        <v>0</v>
      </c>
      <c r="T52" s="439">
        <v>1</v>
      </c>
      <c r="U52" s="438"/>
      <c r="V52" s="447">
        <f t="shared" si="4"/>
        <v>1</v>
      </c>
      <c r="W52" s="438"/>
      <c r="X52" s="438"/>
      <c r="Y52" s="438"/>
      <c r="Z52" s="438"/>
      <c r="AA52" s="438"/>
      <c r="AB52" s="438">
        <v>1</v>
      </c>
      <c r="AC52" s="438"/>
      <c r="AD52" s="440">
        <v>1</v>
      </c>
    </row>
    <row r="53" spans="1:30" ht="38.25" x14ac:dyDescent="0.25">
      <c r="A53" s="422" t="s">
        <v>590</v>
      </c>
      <c r="B53" s="421" t="s">
        <v>390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591</v>
      </c>
      <c r="B54" s="421" t="s">
        <v>391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>
        <v>1</v>
      </c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392</v>
      </c>
      <c r="B55" s="421" t="s">
        <v>393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394</v>
      </c>
      <c r="B56" s="421" t="s">
        <v>395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396</v>
      </c>
      <c r="B57" s="421" t="s">
        <v>397</v>
      </c>
      <c r="C57" s="439"/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592</v>
      </c>
      <c r="B58" s="421" t="s">
        <v>398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399</v>
      </c>
      <c r="B59" s="421" t="s">
        <v>400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401</v>
      </c>
      <c r="B60" s="421" t="s">
        <v>402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403</v>
      </c>
      <c r="B61" s="421" t="s">
        <v>404</v>
      </c>
      <c r="C61" s="439"/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1</v>
      </c>
      <c r="K61" s="448">
        <f t="shared" si="2"/>
        <v>1</v>
      </c>
      <c r="L61" s="438"/>
      <c r="M61" s="438">
        <v>1</v>
      </c>
      <c r="N61" s="438">
        <v>1</v>
      </c>
      <c r="O61" s="438"/>
      <c r="P61" s="438"/>
      <c r="Q61" s="438">
        <v>1</v>
      </c>
      <c r="R61" s="438"/>
      <c r="S61" s="451">
        <f t="shared" si="3"/>
        <v>0</v>
      </c>
      <c r="T61" s="439">
        <v>1</v>
      </c>
      <c r="U61" s="438"/>
      <c r="V61" s="447">
        <f t="shared" si="4"/>
        <v>1</v>
      </c>
      <c r="W61" s="438"/>
      <c r="X61" s="438">
        <v>1</v>
      </c>
      <c r="Y61" s="438">
        <v>1</v>
      </c>
      <c r="Z61" s="438"/>
      <c r="AA61" s="438"/>
      <c r="AB61" s="438"/>
      <c r="AC61" s="438"/>
      <c r="AD61" s="440">
        <v>1</v>
      </c>
    </row>
    <row r="62" spans="1:30" ht="15" x14ac:dyDescent="0.25">
      <c r="A62" s="424" t="s">
        <v>593</v>
      </c>
      <c r="B62" s="421" t="s">
        <v>405</v>
      </c>
      <c r="C62" s="439">
        <v>1</v>
      </c>
      <c r="D62" s="438">
        <v>2</v>
      </c>
      <c r="E62" s="438"/>
      <c r="F62" s="438">
        <v>2</v>
      </c>
      <c r="G62" s="438"/>
      <c r="H62" s="438"/>
      <c r="I62" s="447">
        <f t="shared" si="0"/>
        <v>2</v>
      </c>
      <c r="J62" s="448">
        <f t="shared" si="1"/>
        <v>3</v>
      </c>
      <c r="K62" s="448">
        <f t="shared" si="2"/>
        <v>2</v>
      </c>
      <c r="L62" s="438">
        <v>1</v>
      </c>
      <c r="M62" s="438">
        <v>1</v>
      </c>
      <c r="N62" s="438">
        <v>1</v>
      </c>
      <c r="O62" s="438"/>
      <c r="P62" s="438"/>
      <c r="Q62" s="438">
        <v>2</v>
      </c>
      <c r="R62" s="438"/>
      <c r="S62" s="451">
        <f t="shared" si="3"/>
        <v>1</v>
      </c>
      <c r="T62" s="439">
        <v>2</v>
      </c>
      <c r="U62" s="438"/>
      <c r="V62" s="447">
        <f t="shared" si="4"/>
        <v>2</v>
      </c>
      <c r="W62" s="438"/>
      <c r="X62" s="438">
        <v>2</v>
      </c>
      <c r="Y62" s="438"/>
      <c r="Z62" s="438"/>
      <c r="AA62" s="438"/>
      <c r="AB62" s="438"/>
      <c r="AC62" s="438"/>
      <c r="AD62" s="440">
        <v>1</v>
      </c>
    </row>
    <row r="63" spans="1:30" ht="38.25" x14ac:dyDescent="0.25">
      <c r="A63" s="424" t="s">
        <v>594</v>
      </c>
      <c r="B63" s="421" t="s">
        <v>406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595</v>
      </c>
      <c r="B64" s="421" t="s">
        <v>407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596</v>
      </c>
      <c r="B65" s="421" t="s">
        <v>408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597</v>
      </c>
      <c r="B66" s="421" t="s">
        <v>409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410</v>
      </c>
      <c r="B67" s="414" t="s">
        <v>411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412</v>
      </c>
      <c r="B68" s="414" t="s">
        <v>413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598</v>
      </c>
      <c r="B69" s="414" t="s">
        <v>414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415</v>
      </c>
      <c r="B70" s="414" t="s">
        <v>416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417</v>
      </c>
      <c r="B71" s="414" t="s">
        <v>418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599</v>
      </c>
      <c r="B72" s="414" t="s">
        <v>419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420</v>
      </c>
      <c r="B73" s="425" t="s">
        <v>103</v>
      </c>
      <c r="C73" s="463"/>
      <c r="D73" s="464">
        <v>54</v>
      </c>
      <c r="E73" s="464"/>
      <c r="F73" s="464">
        <v>54</v>
      </c>
      <c r="G73" s="464">
        <v>11</v>
      </c>
      <c r="H73" s="464"/>
      <c r="I73" s="465">
        <f t="shared" si="10"/>
        <v>54</v>
      </c>
      <c r="J73" s="448">
        <f t="shared" si="11"/>
        <v>54</v>
      </c>
      <c r="K73" s="448">
        <f t="shared" si="12"/>
        <v>54</v>
      </c>
      <c r="L73" s="464"/>
      <c r="M73" s="464">
        <v>54</v>
      </c>
      <c r="N73" s="464">
        <v>54</v>
      </c>
      <c r="O73" s="464"/>
      <c r="P73" s="464">
        <v>11</v>
      </c>
      <c r="Q73" s="464">
        <v>54</v>
      </c>
      <c r="R73" s="464"/>
      <c r="S73" s="466">
        <f t="shared" si="13"/>
        <v>0</v>
      </c>
      <c r="T73" s="463">
        <v>59</v>
      </c>
      <c r="U73" s="464"/>
      <c r="V73" s="465">
        <f t="shared" si="14"/>
        <v>59</v>
      </c>
      <c r="W73" s="464"/>
      <c r="X73" s="464">
        <v>16</v>
      </c>
      <c r="Y73" s="464">
        <v>15</v>
      </c>
      <c r="Z73" s="464"/>
      <c r="AA73" s="464"/>
      <c r="AB73" s="464">
        <v>43</v>
      </c>
      <c r="AC73" s="464"/>
      <c r="AD73" s="467">
        <v>59</v>
      </c>
    </row>
    <row r="74" spans="1:30" ht="49.5" x14ac:dyDescent="0.25">
      <c r="A74" s="415" t="s">
        <v>421</v>
      </c>
      <c r="B74" s="426" t="s">
        <v>104</v>
      </c>
      <c r="C74" s="463"/>
      <c r="D74" s="464">
        <v>2</v>
      </c>
      <c r="E74" s="464"/>
      <c r="F74" s="464">
        <v>2</v>
      </c>
      <c r="G74" s="464"/>
      <c r="H74" s="464"/>
      <c r="I74" s="465">
        <f t="shared" si="10"/>
        <v>2</v>
      </c>
      <c r="J74" s="448">
        <f t="shared" si="11"/>
        <v>2</v>
      </c>
      <c r="K74" s="448">
        <f t="shared" si="12"/>
        <v>0</v>
      </c>
      <c r="L74" s="464"/>
      <c r="M74" s="464"/>
      <c r="N74" s="464"/>
      <c r="O74" s="464"/>
      <c r="P74" s="464"/>
      <c r="Q74" s="464"/>
      <c r="R74" s="464"/>
      <c r="S74" s="466">
        <f t="shared" si="13"/>
        <v>2</v>
      </c>
      <c r="T74" s="463"/>
      <c r="U74" s="464"/>
      <c r="V74" s="465">
        <f t="shared" si="14"/>
        <v>0</v>
      </c>
      <c r="W74" s="464"/>
      <c r="X74" s="464"/>
      <c r="Y74" s="464"/>
      <c r="Z74" s="464"/>
      <c r="AA74" s="464"/>
      <c r="AB74" s="464"/>
      <c r="AC74" s="464"/>
      <c r="AD74" s="467"/>
    </row>
    <row r="75" spans="1:30" ht="29.25" x14ac:dyDescent="0.25">
      <c r="A75" s="420" t="s">
        <v>622</v>
      </c>
      <c r="B75" s="414" t="s">
        <v>105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600</v>
      </c>
      <c r="B76" s="414" t="s">
        <v>422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601</v>
      </c>
      <c r="B77" s="414" t="s">
        <v>423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602</v>
      </c>
      <c r="B78" s="414" t="s">
        <v>424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603</v>
      </c>
      <c r="B79" s="427" t="s">
        <v>425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604</v>
      </c>
      <c r="B80" s="425" t="s">
        <v>426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605</v>
      </c>
      <c r="B81" s="425" t="s">
        <v>106</v>
      </c>
      <c r="C81" s="463">
        <v>1</v>
      </c>
      <c r="D81" s="464">
        <v>3</v>
      </c>
      <c r="E81" s="464"/>
      <c r="F81" s="464">
        <v>3</v>
      </c>
      <c r="G81" s="464">
        <v>1</v>
      </c>
      <c r="H81" s="464"/>
      <c r="I81" s="465">
        <f t="shared" si="10"/>
        <v>3</v>
      </c>
      <c r="J81" s="448">
        <f t="shared" si="11"/>
        <v>4</v>
      </c>
      <c r="K81" s="448">
        <f t="shared" si="12"/>
        <v>3</v>
      </c>
      <c r="L81" s="464">
        <v>1</v>
      </c>
      <c r="M81" s="464">
        <v>2</v>
      </c>
      <c r="N81" s="464">
        <v>2</v>
      </c>
      <c r="O81" s="464"/>
      <c r="P81" s="464">
        <v>1</v>
      </c>
      <c r="Q81" s="464">
        <v>3</v>
      </c>
      <c r="R81" s="464">
        <v>1</v>
      </c>
      <c r="S81" s="466">
        <f t="shared" si="13"/>
        <v>1</v>
      </c>
      <c r="T81" s="463">
        <v>3</v>
      </c>
      <c r="U81" s="464"/>
      <c r="V81" s="465">
        <f t="shared" si="14"/>
        <v>3</v>
      </c>
      <c r="W81" s="464"/>
      <c r="X81" s="464">
        <v>1</v>
      </c>
      <c r="Y81" s="464">
        <v>1</v>
      </c>
      <c r="Z81" s="464"/>
      <c r="AA81" s="464">
        <v>1</v>
      </c>
      <c r="AB81" s="464">
        <v>1</v>
      </c>
      <c r="AC81" s="464"/>
      <c r="AD81" s="467">
        <v>2</v>
      </c>
    </row>
    <row r="82" spans="1:30" ht="33" x14ac:dyDescent="0.25">
      <c r="A82" s="415" t="s">
        <v>427</v>
      </c>
      <c r="B82" s="426" t="s">
        <v>159</v>
      </c>
      <c r="C82" s="463"/>
      <c r="D82" s="464">
        <v>2</v>
      </c>
      <c r="E82" s="464"/>
      <c r="F82" s="464">
        <v>2</v>
      </c>
      <c r="G82" s="464"/>
      <c r="H82" s="464"/>
      <c r="I82" s="465">
        <f t="shared" si="10"/>
        <v>2</v>
      </c>
      <c r="J82" s="448">
        <f t="shared" si="11"/>
        <v>2</v>
      </c>
      <c r="K82" s="448">
        <f t="shared" si="12"/>
        <v>1</v>
      </c>
      <c r="L82" s="464"/>
      <c r="M82" s="464">
        <v>1</v>
      </c>
      <c r="N82" s="464">
        <v>1</v>
      </c>
      <c r="O82" s="464"/>
      <c r="P82" s="464"/>
      <c r="Q82" s="464">
        <v>1</v>
      </c>
      <c r="R82" s="464"/>
      <c r="S82" s="466">
        <f t="shared" si="13"/>
        <v>1</v>
      </c>
      <c r="T82" s="463">
        <v>1</v>
      </c>
      <c r="U82" s="464"/>
      <c r="V82" s="465">
        <f t="shared" si="14"/>
        <v>1</v>
      </c>
      <c r="W82" s="464"/>
      <c r="X82" s="464">
        <v>1</v>
      </c>
      <c r="Y82" s="464">
        <v>1</v>
      </c>
      <c r="Z82" s="464"/>
      <c r="AA82" s="464"/>
      <c r="AB82" s="464"/>
      <c r="AC82" s="464"/>
      <c r="AD82" s="467">
        <v>1</v>
      </c>
    </row>
    <row r="83" spans="1:30" ht="16.5" x14ac:dyDescent="0.25">
      <c r="A83" s="420" t="s">
        <v>623</v>
      </c>
      <c r="B83" s="414" t="s">
        <v>428</v>
      </c>
      <c r="C83" s="439"/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606</v>
      </c>
      <c r="B84" s="414" t="s">
        <v>429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430</v>
      </c>
      <c r="B85" s="425" t="s">
        <v>160</v>
      </c>
      <c r="C85" s="463">
        <v>4</v>
      </c>
      <c r="D85" s="464">
        <v>69</v>
      </c>
      <c r="E85" s="464"/>
      <c r="F85" s="464">
        <v>69</v>
      </c>
      <c r="G85" s="464">
        <v>8</v>
      </c>
      <c r="H85" s="464"/>
      <c r="I85" s="465">
        <f>D85+H85</f>
        <v>69</v>
      </c>
      <c r="J85" s="448">
        <f t="shared" si="11"/>
        <v>73</v>
      </c>
      <c r="K85" s="448">
        <f t="shared" si="12"/>
        <v>72</v>
      </c>
      <c r="L85" s="464">
        <v>4</v>
      </c>
      <c r="M85" s="464">
        <v>68</v>
      </c>
      <c r="N85" s="464">
        <v>68</v>
      </c>
      <c r="O85" s="464">
        <v>2</v>
      </c>
      <c r="P85" s="464">
        <v>7</v>
      </c>
      <c r="Q85" s="464">
        <v>71</v>
      </c>
      <c r="R85" s="464"/>
      <c r="S85" s="466">
        <f t="shared" si="13"/>
        <v>1</v>
      </c>
      <c r="T85" s="463">
        <v>72</v>
      </c>
      <c r="U85" s="464"/>
      <c r="V85" s="465">
        <f t="shared" si="14"/>
        <v>72</v>
      </c>
      <c r="W85" s="464"/>
      <c r="X85" s="464">
        <v>60</v>
      </c>
      <c r="Y85" s="464">
        <v>41</v>
      </c>
      <c r="Z85" s="464"/>
      <c r="AA85" s="464">
        <v>12</v>
      </c>
      <c r="AB85" s="464"/>
      <c r="AC85" s="464"/>
      <c r="AD85" s="467">
        <v>68</v>
      </c>
    </row>
    <row r="86" spans="1:30" ht="29.25" x14ac:dyDescent="0.25">
      <c r="A86" s="420" t="s">
        <v>624</v>
      </c>
      <c r="B86" s="414" t="s">
        <v>431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607</v>
      </c>
      <c r="B87" s="414" t="s">
        <v>432</v>
      </c>
      <c r="C87" s="439"/>
      <c r="D87" s="438">
        <v>3</v>
      </c>
      <c r="E87" s="438"/>
      <c r="F87" s="438">
        <v>3</v>
      </c>
      <c r="G87" s="438"/>
      <c r="H87" s="438"/>
      <c r="I87" s="447">
        <f t="shared" si="10"/>
        <v>3</v>
      </c>
      <c r="J87" s="448">
        <f t="shared" si="11"/>
        <v>3</v>
      </c>
      <c r="K87" s="448">
        <f t="shared" si="12"/>
        <v>3</v>
      </c>
      <c r="L87" s="438"/>
      <c r="M87" s="438">
        <v>3</v>
      </c>
      <c r="N87" s="438">
        <v>3</v>
      </c>
      <c r="O87" s="438"/>
      <c r="P87" s="438"/>
      <c r="Q87" s="438">
        <v>3</v>
      </c>
      <c r="R87" s="438"/>
      <c r="S87" s="451">
        <f t="shared" si="13"/>
        <v>0</v>
      </c>
      <c r="T87" s="439">
        <v>3</v>
      </c>
      <c r="U87" s="438"/>
      <c r="V87" s="447">
        <f t="shared" si="14"/>
        <v>3</v>
      </c>
      <c r="W87" s="438"/>
      <c r="X87" s="438">
        <v>3</v>
      </c>
      <c r="Y87" s="438">
        <v>3</v>
      </c>
      <c r="Z87" s="438"/>
      <c r="AA87" s="438"/>
      <c r="AB87" s="438"/>
      <c r="AC87" s="438"/>
      <c r="AD87" s="440">
        <v>3</v>
      </c>
    </row>
    <row r="88" spans="1:30" ht="21.75" customHeight="1" x14ac:dyDescent="0.25">
      <c r="A88" s="422" t="s">
        <v>608</v>
      </c>
      <c r="B88" s="414" t="s">
        <v>433</v>
      </c>
      <c r="C88" s="439"/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1</v>
      </c>
      <c r="K88" s="448">
        <f t="shared" si="12"/>
        <v>1</v>
      </c>
      <c r="L88" s="438">
        <v>1</v>
      </c>
      <c r="M88" s="438"/>
      <c r="N88" s="438"/>
      <c r="O88" s="438"/>
      <c r="P88" s="438"/>
      <c r="Q88" s="438">
        <v>1</v>
      </c>
      <c r="R88" s="438"/>
      <c r="S88" s="451">
        <f t="shared" si="13"/>
        <v>0</v>
      </c>
      <c r="T88" s="439">
        <v>1</v>
      </c>
      <c r="U88" s="438"/>
      <c r="V88" s="447">
        <f t="shared" si="14"/>
        <v>1</v>
      </c>
      <c r="W88" s="438"/>
      <c r="X88" s="438">
        <v>1</v>
      </c>
      <c r="Y88" s="438">
        <v>1</v>
      </c>
      <c r="Z88" s="438"/>
      <c r="AA88" s="438"/>
      <c r="AB88" s="438"/>
      <c r="AC88" s="438"/>
      <c r="AD88" s="440"/>
    </row>
    <row r="89" spans="1:30" ht="25.5" x14ac:dyDescent="0.25">
      <c r="A89" s="422" t="s">
        <v>609</v>
      </c>
      <c r="B89" s="414" t="s">
        <v>434</v>
      </c>
      <c r="C89" s="439"/>
      <c r="D89" s="438">
        <v>1</v>
      </c>
      <c r="E89" s="438"/>
      <c r="F89" s="438">
        <v>1</v>
      </c>
      <c r="G89" s="438">
        <v>1</v>
      </c>
      <c r="H89" s="438"/>
      <c r="I89" s="447">
        <f t="shared" si="10"/>
        <v>1</v>
      </c>
      <c r="J89" s="448">
        <f t="shared" si="11"/>
        <v>1</v>
      </c>
      <c r="K89" s="448">
        <f t="shared" si="12"/>
        <v>1</v>
      </c>
      <c r="L89" s="438"/>
      <c r="M89" s="438">
        <v>1</v>
      </c>
      <c r="N89" s="438">
        <v>1</v>
      </c>
      <c r="O89" s="438"/>
      <c r="P89" s="438">
        <v>1</v>
      </c>
      <c r="Q89" s="438">
        <v>1</v>
      </c>
      <c r="R89" s="438"/>
      <c r="S89" s="451">
        <f t="shared" si="13"/>
        <v>0</v>
      </c>
      <c r="T89" s="439">
        <v>1</v>
      </c>
      <c r="U89" s="438"/>
      <c r="V89" s="447">
        <f t="shared" si="14"/>
        <v>1</v>
      </c>
      <c r="W89" s="438"/>
      <c r="X89" s="438">
        <v>1</v>
      </c>
      <c r="Y89" s="438">
        <v>1</v>
      </c>
      <c r="Z89" s="438"/>
      <c r="AA89" s="438"/>
      <c r="AB89" s="438"/>
      <c r="AC89" s="438"/>
      <c r="AD89" s="440">
        <v>1</v>
      </c>
    </row>
    <row r="90" spans="1:30" ht="38.25" x14ac:dyDescent="0.25">
      <c r="A90" s="422" t="s">
        <v>610</v>
      </c>
      <c r="B90" s="414" t="s">
        <v>435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436</v>
      </c>
      <c r="B91" s="425" t="s">
        <v>162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437</v>
      </c>
      <c r="B92" s="429" t="s">
        <v>438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439</v>
      </c>
      <c r="B93" s="430" t="s">
        <v>440</v>
      </c>
      <c r="C93" s="496">
        <f>C92+C91+C85+C82+C81+C80+C74+C73+C43+C42+C34+C14+C11+C10</f>
        <v>13</v>
      </c>
      <c r="D93" s="473">
        <f t="shared" ref="D93:AD93" si="15">D92+D91+D85+D82+D81+D80+D74+D73+D43+D42+D34+D14+D11+D10</f>
        <v>182</v>
      </c>
      <c r="E93" s="473">
        <f t="shared" si="15"/>
        <v>0</v>
      </c>
      <c r="F93" s="473">
        <f t="shared" si="15"/>
        <v>182</v>
      </c>
      <c r="G93" s="473">
        <f t="shared" si="15"/>
        <v>22</v>
      </c>
      <c r="H93" s="473">
        <f t="shared" si="15"/>
        <v>0</v>
      </c>
      <c r="I93" s="473">
        <f t="shared" si="15"/>
        <v>182</v>
      </c>
      <c r="J93" s="437">
        <f t="shared" si="15"/>
        <v>195</v>
      </c>
      <c r="K93" s="437">
        <f t="shared" si="15"/>
        <v>180</v>
      </c>
      <c r="L93" s="473">
        <f t="shared" si="15"/>
        <v>20</v>
      </c>
      <c r="M93" s="473">
        <f t="shared" si="15"/>
        <v>160</v>
      </c>
      <c r="N93" s="473">
        <f t="shared" si="15"/>
        <v>158</v>
      </c>
      <c r="O93" s="473">
        <f>O92+O91+O85+O82+O81+O80+O74+O73+O43+O42+O34+O14+O11+O10</f>
        <v>3</v>
      </c>
      <c r="P93" s="473">
        <f t="shared" si="15"/>
        <v>20</v>
      </c>
      <c r="Q93" s="473">
        <f t="shared" si="15"/>
        <v>171</v>
      </c>
      <c r="R93" s="473">
        <f t="shared" si="15"/>
        <v>5</v>
      </c>
      <c r="S93" s="474">
        <f t="shared" si="15"/>
        <v>15</v>
      </c>
      <c r="T93" s="496">
        <f t="shared" si="15"/>
        <v>193</v>
      </c>
      <c r="U93" s="473">
        <f t="shared" si="15"/>
        <v>0</v>
      </c>
      <c r="V93" s="473">
        <f t="shared" si="15"/>
        <v>191</v>
      </c>
      <c r="W93" s="473">
        <f t="shared" si="15"/>
        <v>13</v>
      </c>
      <c r="X93" s="473">
        <f t="shared" si="15"/>
        <v>116</v>
      </c>
      <c r="Y93" s="473">
        <f t="shared" si="15"/>
        <v>78</v>
      </c>
      <c r="Z93" s="473">
        <f t="shared" si="15"/>
        <v>0</v>
      </c>
      <c r="AA93" s="473">
        <f t="shared" si="15"/>
        <v>13</v>
      </c>
      <c r="AB93" s="473">
        <f t="shared" si="15"/>
        <v>60</v>
      </c>
      <c r="AC93" s="473">
        <f t="shared" si="15"/>
        <v>2</v>
      </c>
      <c r="AD93" s="497">
        <f t="shared" si="15"/>
        <v>170</v>
      </c>
    </row>
    <row r="94" spans="1:30" ht="16.5" x14ac:dyDescent="0.3">
      <c r="A94" s="431" t="s">
        <v>161</v>
      </c>
      <c r="B94" s="432" t="s">
        <v>441</v>
      </c>
      <c r="C94" s="475">
        <v>6</v>
      </c>
      <c r="D94" s="476">
        <v>7</v>
      </c>
      <c r="E94" s="476"/>
      <c r="F94" s="476">
        <v>8</v>
      </c>
      <c r="G94" s="476"/>
      <c r="H94" s="476">
        <v>1</v>
      </c>
      <c r="I94" s="477">
        <f t="shared" si="10"/>
        <v>8</v>
      </c>
      <c r="J94" s="450">
        <f t="shared" si="11"/>
        <v>14</v>
      </c>
      <c r="K94" s="450">
        <f t="shared" si="12"/>
        <v>6</v>
      </c>
      <c r="L94" s="476">
        <v>4</v>
      </c>
      <c r="M94" s="476">
        <v>2</v>
      </c>
      <c r="N94" s="476"/>
      <c r="O94" s="476"/>
      <c r="P94" s="476"/>
      <c r="Q94" s="476">
        <v>1</v>
      </c>
      <c r="R94" s="476">
        <v>2</v>
      </c>
      <c r="S94" s="478">
        <f t="shared" si="13"/>
        <v>8</v>
      </c>
      <c r="T94" s="479">
        <v>11</v>
      </c>
      <c r="U94" s="480">
        <v>2</v>
      </c>
      <c r="V94" s="480">
        <v>2</v>
      </c>
      <c r="W94" s="480"/>
      <c r="X94" s="480"/>
      <c r="Y94" s="480"/>
      <c r="Z94" s="480"/>
      <c r="AA94" s="480">
        <v>2</v>
      </c>
      <c r="AB94" s="480"/>
      <c r="AC94" s="480"/>
      <c r="AD94" s="481"/>
    </row>
    <row r="95" spans="1:30" ht="16.5" x14ac:dyDescent="0.3">
      <c r="A95" s="433" t="s">
        <v>611</v>
      </c>
      <c r="B95" s="425" t="s">
        <v>442</v>
      </c>
      <c r="C95" s="463">
        <v>6</v>
      </c>
      <c r="D95" s="464">
        <v>77</v>
      </c>
      <c r="E95" s="464">
        <v>1</v>
      </c>
      <c r="F95" s="464">
        <v>76</v>
      </c>
      <c r="G95" s="464">
        <v>8</v>
      </c>
      <c r="H95" s="464"/>
      <c r="I95" s="465">
        <f>D95+H95</f>
        <v>77</v>
      </c>
      <c r="J95" s="448">
        <f t="shared" si="11"/>
        <v>83</v>
      </c>
      <c r="K95" s="448">
        <f t="shared" si="12"/>
        <v>75</v>
      </c>
      <c r="L95" s="464">
        <v>72</v>
      </c>
      <c r="M95" s="464">
        <v>3</v>
      </c>
      <c r="N95" s="464"/>
      <c r="O95" s="464">
        <v>3</v>
      </c>
      <c r="P95" s="464"/>
      <c r="Q95" s="464">
        <v>75</v>
      </c>
      <c r="R95" s="464">
        <v>2</v>
      </c>
      <c r="S95" s="466">
        <f t="shared" si="13"/>
        <v>8</v>
      </c>
      <c r="T95" s="479">
        <v>77</v>
      </c>
      <c r="U95" s="480"/>
      <c r="V95" s="480">
        <v>73</v>
      </c>
      <c r="W95" s="480"/>
      <c r="X95" s="483" t="s">
        <v>21</v>
      </c>
      <c r="Y95" s="483" t="s">
        <v>21</v>
      </c>
      <c r="Z95" s="483" t="s">
        <v>21</v>
      </c>
      <c r="AA95" s="482">
        <v>72</v>
      </c>
      <c r="AB95" s="483" t="s">
        <v>21</v>
      </c>
      <c r="AC95" s="482">
        <v>1</v>
      </c>
      <c r="AD95" s="484"/>
    </row>
    <row r="96" spans="1:30" ht="16.5" x14ac:dyDescent="0.25">
      <c r="A96" s="434" t="s">
        <v>443</v>
      </c>
      <c r="B96" s="425" t="s">
        <v>172</v>
      </c>
      <c r="C96" s="463">
        <v>6</v>
      </c>
      <c r="D96" s="464">
        <v>274</v>
      </c>
      <c r="E96" s="464"/>
      <c r="F96" s="464">
        <v>274</v>
      </c>
      <c r="G96" s="464"/>
      <c r="H96" s="464"/>
      <c r="I96" s="465">
        <f t="shared" si="10"/>
        <v>274</v>
      </c>
      <c r="J96" s="448">
        <f t="shared" si="11"/>
        <v>280</v>
      </c>
      <c r="K96" s="448">
        <f t="shared" si="12"/>
        <v>279</v>
      </c>
      <c r="L96" s="464">
        <v>268</v>
      </c>
      <c r="M96" s="464">
        <v>11</v>
      </c>
      <c r="N96" s="464"/>
      <c r="O96" s="464"/>
      <c r="P96" s="464"/>
      <c r="Q96" s="464">
        <v>277</v>
      </c>
      <c r="R96" s="464"/>
      <c r="S96" s="466">
        <f t="shared" si="13"/>
        <v>1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625</v>
      </c>
      <c r="B97" s="90" t="s">
        <v>444</v>
      </c>
      <c r="C97" s="439">
        <v>4</v>
      </c>
      <c r="D97" s="438">
        <v>17</v>
      </c>
      <c r="E97" s="438"/>
      <c r="F97" s="438">
        <v>17</v>
      </c>
      <c r="G97" s="438"/>
      <c r="H97" s="438"/>
      <c r="I97" s="447">
        <f t="shared" si="10"/>
        <v>17</v>
      </c>
      <c r="J97" s="448">
        <f t="shared" si="11"/>
        <v>21</v>
      </c>
      <c r="K97" s="448">
        <f t="shared" si="12"/>
        <v>20</v>
      </c>
      <c r="L97" s="438">
        <v>14</v>
      </c>
      <c r="M97" s="438">
        <v>6</v>
      </c>
      <c r="N97" s="438"/>
      <c r="O97" s="438"/>
      <c r="P97" s="438"/>
      <c r="Q97" s="438">
        <v>20</v>
      </c>
      <c r="R97" s="438"/>
      <c r="S97" s="451">
        <f t="shared" si="13"/>
        <v>1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445</v>
      </c>
      <c r="B98" s="90" t="s">
        <v>123</v>
      </c>
      <c r="C98" s="439">
        <v>2</v>
      </c>
      <c r="D98" s="438">
        <v>2</v>
      </c>
      <c r="E98" s="438"/>
      <c r="F98" s="438">
        <v>2</v>
      </c>
      <c r="G98" s="438"/>
      <c r="H98" s="438"/>
      <c r="I98" s="447">
        <f t="shared" si="10"/>
        <v>2</v>
      </c>
      <c r="J98" s="448">
        <f t="shared" si="11"/>
        <v>4</v>
      </c>
      <c r="K98" s="448">
        <f t="shared" si="12"/>
        <v>4</v>
      </c>
      <c r="L98" s="438">
        <v>1</v>
      </c>
      <c r="M98" s="438">
        <v>3</v>
      </c>
      <c r="N98" s="438"/>
      <c r="O98" s="438"/>
      <c r="P98" s="438"/>
      <c r="Q98" s="438">
        <v>2</v>
      </c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612</v>
      </c>
      <c r="B99" s="90" t="s">
        <v>446</v>
      </c>
      <c r="C99" s="439"/>
      <c r="D99" s="438">
        <v>1</v>
      </c>
      <c r="E99" s="438"/>
      <c r="F99" s="438">
        <v>1</v>
      </c>
      <c r="G99" s="438"/>
      <c r="H99" s="438"/>
      <c r="I99" s="447">
        <f t="shared" si="10"/>
        <v>1</v>
      </c>
      <c r="J99" s="448">
        <f t="shared" si="11"/>
        <v>1</v>
      </c>
      <c r="K99" s="448">
        <f t="shared" si="12"/>
        <v>1</v>
      </c>
      <c r="L99" s="438">
        <v>1</v>
      </c>
      <c r="M99" s="438"/>
      <c r="N99" s="438"/>
      <c r="O99" s="438"/>
      <c r="P99" s="438"/>
      <c r="Q99" s="438">
        <v>1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613</v>
      </c>
      <c r="B100" s="90" t="s">
        <v>125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614</v>
      </c>
      <c r="B101" s="90" t="s">
        <v>447</v>
      </c>
      <c r="C101" s="439"/>
      <c r="D101" s="438">
        <v>1</v>
      </c>
      <c r="E101" s="438"/>
      <c r="F101" s="438">
        <v>1</v>
      </c>
      <c r="G101" s="438"/>
      <c r="H101" s="438"/>
      <c r="I101" s="447">
        <f t="shared" si="10"/>
        <v>1</v>
      </c>
      <c r="J101" s="448">
        <f t="shared" si="11"/>
        <v>1</v>
      </c>
      <c r="K101" s="448">
        <f t="shared" si="12"/>
        <v>1</v>
      </c>
      <c r="L101" s="438">
        <v>1</v>
      </c>
      <c r="M101" s="438"/>
      <c r="N101" s="438"/>
      <c r="O101" s="438"/>
      <c r="P101" s="438"/>
      <c r="Q101" s="438">
        <v>1</v>
      </c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448</v>
      </c>
      <c r="B102" s="425" t="s">
        <v>192</v>
      </c>
      <c r="C102" s="468">
        <v>1</v>
      </c>
      <c r="D102" s="469">
        <v>137</v>
      </c>
      <c r="E102" s="469"/>
      <c r="F102" s="469">
        <v>137</v>
      </c>
      <c r="G102" s="469"/>
      <c r="H102" s="469"/>
      <c r="I102" s="470">
        <f t="shared" si="10"/>
        <v>137</v>
      </c>
      <c r="J102" s="449">
        <f t="shared" si="11"/>
        <v>138</v>
      </c>
      <c r="K102" s="449">
        <f t="shared" si="12"/>
        <v>138</v>
      </c>
      <c r="L102" s="469">
        <v>133</v>
      </c>
      <c r="M102" s="469">
        <v>5</v>
      </c>
      <c r="N102" s="469"/>
      <c r="O102" s="469"/>
      <c r="P102" s="469"/>
      <c r="Q102" s="469">
        <v>138</v>
      </c>
      <c r="R102" s="469">
        <v>8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0" t="s">
        <v>449</v>
      </c>
      <c r="B103" s="681"/>
      <c r="C103" s="436">
        <f>C102+C96</f>
        <v>7</v>
      </c>
      <c r="D103" s="437">
        <f t="shared" ref="D103:AD103" si="16">D102+D96</f>
        <v>411</v>
      </c>
      <c r="E103" s="473">
        <f t="shared" si="16"/>
        <v>0</v>
      </c>
      <c r="F103" s="473">
        <f t="shared" si="16"/>
        <v>411</v>
      </c>
      <c r="G103" s="473">
        <f t="shared" si="16"/>
        <v>0</v>
      </c>
      <c r="H103" s="473">
        <f t="shared" si="16"/>
        <v>0</v>
      </c>
      <c r="I103" s="437">
        <f t="shared" si="16"/>
        <v>411</v>
      </c>
      <c r="J103" s="437">
        <f t="shared" si="16"/>
        <v>418</v>
      </c>
      <c r="K103" s="437">
        <f t="shared" si="16"/>
        <v>417</v>
      </c>
      <c r="L103" s="473">
        <f t="shared" si="16"/>
        <v>401</v>
      </c>
      <c r="M103" s="473">
        <f t="shared" si="16"/>
        <v>16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415</v>
      </c>
      <c r="R103" s="473">
        <f t="shared" si="16"/>
        <v>8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80"/>
      <c r="D104" s="380"/>
      <c r="E104" s="380"/>
      <c r="F104" s="380"/>
      <c r="I104" s="381"/>
      <c r="J104" s="380"/>
      <c r="K104" s="380"/>
      <c r="L104" s="380"/>
      <c r="M104" s="380"/>
      <c r="N104" s="380"/>
      <c r="O104" s="380"/>
      <c r="P104" s="380"/>
      <c r="Q104" s="380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 t="s">
        <v>163</v>
      </c>
      <c r="AB104" s="382"/>
    </row>
    <row r="105" spans="1:30" x14ac:dyDescent="0.2">
      <c r="A105" s="93" t="s">
        <v>120</v>
      </c>
      <c r="B105" s="94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88"/>
      <c r="O105" s="88"/>
      <c r="P105" s="380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</row>
    <row r="106" spans="1:30" x14ac:dyDescent="0.2">
      <c r="A106" s="690"/>
      <c r="B106" s="692" t="s">
        <v>80</v>
      </c>
      <c r="C106" s="694" t="s">
        <v>164</v>
      </c>
      <c r="D106" s="694" t="s">
        <v>165</v>
      </c>
      <c r="E106" s="696" t="s">
        <v>166</v>
      </c>
      <c r="F106" s="699" t="s">
        <v>0</v>
      </c>
      <c r="G106" s="700"/>
      <c r="H106" s="700"/>
      <c r="I106" s="700"/>
      <c r="J106" s="700"/>
      <c r="K106" s="714" t="s">
        <v>167</v>
      </c>
      <c r="L106" s="88"/>
      <c r="M106" s="380"/>
      <c r="N106" s="380"/>
      <c r="O106" s="380"/>
      <c r="P106" s="380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30" ht="67.5" customHeight="1" x14ac:dyDescent="0.2">
      <c r="A107" s="691"/>
      <c r="B107" s="693"/>
      <c r="C107" s="695"/>
      <c r="D107" s="695"/>
      <c r="E107" s="697"/>
      <c r="F107" s="410" t="s">
        <v>137</v>
      </c>
      <c r="G107" s="409" t="s">
        <v>168</v>
      </c>
      <c r="H107" s="409" t="s">
        <v>169</v>
      </c>
      <c r="I107" s="409" t="s">
        <v>170</v>
      </c>
      <c r="J107" s="409" t="s">
        <v>171</v>
      </c>
      <c r="K107" s="715"/>
      <c r="L107" s="380"/>
      <c r="M107" s="380"/>
      <c r="N107" s="380"/>
      <c r="O107" s="380"/>
      <c r="P107" s="380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30" x14ac:dyDescent="0.2">
      <c r="A108" s="396" t="s">
        <v>48</v>
      </c>
      <c r="B108" s="396" t="s">
        <v>49</v>
      </c>
      <c r="C108" s="397">
        <v>1</v>
      </c>
      <c r="D108" s="397">
        <v>2</v>
      </c>
      <c r="E108" s="397">
        <v>3</v>
      </c>
      <c r="F108" s="397">
        <v>4</v>
      </c>
      <c r="G108" s="397">
        <v>5</v>
      </c>
      <c r="H108" s="397">
        <v>6</v>
      </c>
      <c r="I108" s="397">
        <v>7</v>
      </c>
      <c r="J108" s="397">
        <v>8</v>
      </c>
      <c r="K108" s="397">
        <v>9</v>
      </c>
      <c r="L108" s="38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450</v>
      </c>
      <c r="B109" s="455" t="s">
        <v>451</v>
      </c>
      <c r="C109" s="89">
        <v>25</v>
      </c>
      <c r="D109" s="89">
        <v>98</v>
      </c>
      <c r="E109" s="452">
        <f t="shared" ref="E109:E130" si="17">C109+D109</f>
        <v>123</v>
      </c>
      <c r="F109" s="452">
        <f>G109+H109+I109+J109</f>
        <v>102</v>
      </c>
      <c r="G109" s="89">
        <v>32</v>
      </c>
      <c r="H109" s="89">
        <v>25</v>
      </c>
      <c r="I109" s="89">
        <v>40</v>
      </c>
      <c r="J109" s="89">
        <v>5</v>
      </c>
      <c r="K109" s="452">
        <f>E109-F109</f>
        <v>21</v>
      </c>
      <c r="L109" s="101"/>
      <c r="M109" s="383"/>
      <c r="N109" s="383"/>
      <c r="O109" s="383"/>
      <c r="P109" s="38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491</v>
      </c>
      <c r="B110" s="457" t="s">
        <v>452</v>
      </c>
      <c r="C110" s="89">
        <v>6</v>
      </c>
      <c r="D110" s="89">
        <v>66</v>
      </c>
      <c r="E110" s="452">
        <f t="shared" si="17"/>
        <v>72</v>
      </c>
      <c r="F110" s="452">
        <f t="shared" ref="F110:F130" si="18">G110+H110+I110+J110</f>
        <v>57</v>
      </c>
      <c r="G110" s="89">
        <v>14</v>
      </c>
      <c r="H110" s="89">
        <v>18</v>
      </c>
      <c r="I110" s="89">
        <v>21</v>
      </c>
      <c r="J110" s="89">
        <v>4</v>
      </c>
      <c r="K110" s="453">
        <f t="shared" ref="K110:K130" si="19">E110-F110</f>
        <v>15</v>
      </c>
      <c r="L110" s="101"/>
      <c r="M110" s="381"/>
      <c r="N110" s="381"/>
      <c r="O110" s="381"/>
      <c r="P110" s="381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</row>
    <row r="111" spans="1:30" x14ac:dyDescent="0.2">
      <c r="A111" s="458" t="s">
        <v>453</v>
      </c>
      <c r="B111" s="457" t="s">
        <v>454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3"/>
      <c r="N111" s="383"/>
      <c r="O111" s="383"/>
      <c r="P111" s="383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1:30" x14ac:dyDescent="0.2">
      <c r="A112" s="458" t="s">
        <v>455</v>
      </c>
      <c r="B112" s="457" t="s">
        <v>456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3"/>
      <c r="N112" s="383"/>
      <c r="O112" s="383"/>
      <c r="P112" s="383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1:27" x14ac:dyDescent="0.2">
      <c r="A113" s="458" t="s">
        <v>457</v>
      </c>
      <c r="B113" s="457" t="s">
        <v>458</v>
      </c>
      <c r="C113" s="89"/>
      <c r="D113" s="89">
        <v>1</v>
      </c>
      <c r="E113" s="452">
        <f t="shared" si="20"/>
        <v>1</v>
      </c>
      <c r="F113" s="452">
        <f t="shared" si="21"/>
        <v>1</v>
      </c>
      <c r="G113" s="89">
        <v>1</v>
      </c>
      <c r="H113" s="89"/>
      <c r="I113" s="89"/>
      <c r="J113" s="89"/>
      <c r="K113" s="453">
        <f t="shared" si="22"/>
        <v>0</v>
      </c>
      <c r="L113" s="101"/>
      <c r="M113" s="383"/>
      <c r="N113" s="383"/>
      <c r="O113" s="383"/>
      <c r="P113" s="383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1:27" x14ac:dyDescent="0.2">
      <c r="A114" s="458" t="s">
        <v>459</v>
      </c>
      <c r="B114" s="457" t="s">
        <v>460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3"/>
      <c r="N114" s="383"/>
      <c r="O114" s="383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1:27" x14ac:dyDescent="0.2">
      <c r="A115" s="458" t="s">
        <v>461</v>
      </c>
      <c r="B115" s="457" t="s">
        <v>462</v>
      </c>
      <c r="C115" s="89">
        <v>1</v>
      </c>
      <c r="D115" s="89">
        <v>5</v>
      </c>
      <c r="E115" s="452">
        <f t="shared" si="20"/>
        <v>6</v>
      </c>
      <c r="F115" s="452">
        <f t="shared" si="21"/>
        <v>6</v>
      </c>
      <c r="G115" s="89">
        <v>3</v>
      </c>
      <c r="H115" s="89">
        <v>2</v>
      </c>
      <c r="I115" s="89"/>
      <c r="J115" s="89">
        <v>1</v>
      </c>
      <c r="K115" s="453">
        <f t="shared" si="22"/>
        <v>0</v>
      </c>
      <c r="L115" s="101"/>
      <c r="M115" s="383"/>
      <c r="N115" s="383"/>
      <c r="O115" s="383"/>
      <c r="P115" s="383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1:27" x14ac:dyDescent="0.2">
      <c r="A116" s="458" t="s">
        <v>463</v>
      </c>
      <c r="B116" s="457" t="s">
        <v>464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3"/>
      <c r="N116" s="383"/>
      <c r="O116" s="383"/>
      <c r="P116" s="383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1:27" x14ac:dyDescent="0.2">
      <c r="A117" s="458" t="s">
        <v>465</v>
      </c>
      <c r="B117" s="457" t="s">
        <v>466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3"/>
      <c r="N117" s="383"/>
      <c r="O117" s="383"/>
      <c r="P117" s="383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1:27" x14ac:dyDescent="0.2">
      <c r="A118" s="458" t="s">
        <v>467</v>
      </c>
      <c r="B118" s="457" t="s">
        <v>468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3"/>
      <c r="N118" s="383"/>
      <c r="O118" s="383"/>
      <c r="P118" s="383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1:27" x14ac:dyDescent="0.2">
      <c r="A119" s="458" t="s">
        <v>469</v>
      </c>
      <c r="B119" s="457" t="s">
        <v>470</v>
      </c>
      <c r="C119" s="89">
        <v>2</v>
      </c>
      <c r="D119" s="89">
        <v>2</v>
      </c>
      <c r="E119" s="452">
        <f t="shared" si="20"/>
        <v>4</v>
      </c>
      <c r="F119" s="452">
        <f t="shared" si="21"/>
        <v>4</v>
      </c>
      <c r="G119" s="89">
        <v>2</v>
      </c>
      <c r="H119" s="89"/>
      <c r="I119" s="89">
        <v>1</v>
      </c>
      <c r="J119" s="89">
        <v>1</v>
      </c>
      <c r="K119" s="453">
        <f t="shared" si="22"/>
        <v>0</v>
      </c>
      <c r="L119" s="101"/>
      <c r="M119" s="383"/>
      <c r="N119" s="383"/>
      <c r="O119" s="383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1:27" x14ac:dyDescent="0.2">
      <c r="A120" s="458" t="s">
        <v>471</v>
      </c>
      <c r="B120" s="457" t="s">
        <v>472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3"/>
      <c r="N120" s="383"/>
      <c r="O120" s="383"/>
      <c r="P120" s="383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1:27" x14ac:dyDescent="0.2">
      <c r="A121" s="458" t="s">
        <v>473</v>
      </c>
      <c r="B121" s="457" t="s">
        <v>474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3"/>
      <c r="N121" s="383"/>
      <c r="O121" s="383"/>
      <c r="P121" s="383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1:27" x14ac:dyDescent="0.2">
      <c r="A122" s="458" t="s">
        <v>475</v>
      </c>
      <c r="B122" s="457" t="s">
        <v>476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3"/>
      <c r="N122" s="383"/>
      <c r="O122" s="383"/>
      <c r="P122" s="383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1:27" x14ac:dyDescent="0.2">
      <c r="A123" s="458" t="s">
        <v>477</v>
      </c>
      <c r="B123" s="457" t="s">
        <v>184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3"/>
      <c r="N123" s="383"/>
      <c r="O123" s="383"/>
      <c r="P123" s="383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1:27" x14ac:dyDescent="0.2">
      <c r="A124" s="458" t="s">
        <v>478</v>
      </c>
      <c r="B124" s="457" t="s">
        <v>479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3"/>
      <c r="N124" s="383"/>
      <c r="O124" s="383"/>
      <c r="P124" s="383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1:27" x14ac:dyDescent="0.2">
      <c r="A125" s="458" t="s">
        <v>480</v>
      </c>
      <c r="B125" s="457" t="s">
        <v>481</v>
      </c>
      <c r="C125" s="89">
        <v>6</v>
      </c>
      <c r="D125" s="89">
        <v>7</v>
      </c>
      <c r="E125" s="452">
        <f t="shared" si="17"/>
        <v>13</v>
      </c>
      <c r="F125" s="452">
        <f t="shared" si="18"/>
        <v>11</v>
      </c>
      <c r="G125" s="89">
        <v>1</v>
      </c>
      <c r="H125" s="89">
        <v>3</v>
      </c>
      <c r="I125" s="89">
        <v>7</v>
      </c>
      <c r="J125" s="89"/>
      <c r="K125" s="453">
        <f t="shared" si="19"/>
        <v>2</v>
      </c>
      <c r="L125" s="101"/>
      <c r="M125" s="383"/>
      <c r="N125" s="383"/>
      <c r="O125" s="383"/>
      <c r="P125" s="383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1:27" x14ac:dyDescent="0.2">
      <c r="A126" s="458" t="s">
        <v>482</v>
      </c>
      <c r="B126" s="457" t="s">
        <v>483</v>
      </c>
      <c r="C126" s="89"/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3"/>
      <c r="N126" s="383"/>
      <c r="O126" s="383"/>
      <c r="P126" s="383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1:27" x14ac:dyDescent="0.2">
      <c r="A127" s="458" t="s">
        <v>484</v>
      </c>
      <c r="B127" s="457" t="s">
        <v>186</v>
      </c>
      <c r="C127" s="89"/>
      <c r="D127" s="89">
        <v>5</v>
      </c>
      <c r="E127" s="452">
        <f t="shared" si="17"/>
        <v>5</v>
      </c>
      <c r="F127" s="452">
        <f t="shared" si="18"/>
        <v>4</v>
      </c>
      <c r="G127" s="89">
        <v>1</v>
      </c>
      <c r="H127" s="89">
        <v>2</v>
      </c>
      <c r="I127" s="89">
        <v>1</v>
      </c>
      <c r="J127" s="89"/>
      <c r="K127" s="453">
        <f t="shared" si="19"/>
        <v>1</v>
      </c>
      <c r="L127" s="101"/>
      <c r="M127" s="383"/>
      <c r="N127" s="383"/>
      <c r="O127" s="383"/>
      <c r="P127" s="383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1:27" x14ac:dyDescent="0.2">
      <c r="A128" s="458" t="s">
        <v>485</v>
      </c>
      <c r="B128" s="457" t="s">
        <v>486</v>
      </c>
      <c r="C128" s="89">
        <v>2</v>
      </c>
      <c r="D128" s="89"/>
      <c r="E128" s="452">
        <f t="shared" si="17"/>
        <v>2</v>
      </c>
      <c r="F128" s="452">
        <f t="shared" si="18"/>
        <v>2</v>
      </c>
      <c r="G128" s="89"/>
      <c r="H128" s="89"/>
      <c r="I128" s="89">
        <v>2</v>
      </c>
      <c r="J128" s="89"/>
      <c r="K128" s="453">
        <f t="shared" si="19"/>
        <v>0</v>
      </c>
      <c r="L128" s="101"/>
      <c r="M128" s="383"/>
      <c r="N128" s="383"/>
      <c r="O128" s="383"/>
      <c r="P128" s="383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1:28" x14ac:dyDescent="0.2">
      <c r="A129" s="458" t="s">
        <v>487</v>
      </c>
      <c r="B129" s="457" t="s">
        <v>488</v>
      </c>
      <c r="C129" s="89"/>
      <c r="D129" s="89">
        <v>2</v>
      </c>
      <c r="E129" s="452">
        <f t="shared" si="17"/>
        <v>2</v>
      </c>
      <c r="F129" s="452">
        <f t="shared" si="18"/>
        <v>2</v>
      </c>
      <c r="G129" s="89">
        <v>1</v>
      </c>
      <c r="H129" s="89"/>
      <c r="I129" s="89">
        <v>1</v>
      </c>
      <c r="J129" s="89"/>
      <c r="K129" s="453">
        <f t="shared" si="19"/>
        <v>0</v>
      </c>
      <c r="L129" s="101"/>
      <c r="M129" s="383"/>
      <c r="N129" s="383"/>
      <c r="O129" s="383"/>
      <c r="P129" s="383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1:28" x14ac:dyDescent="0.2">
      <c r="A130" s="458" t="s">
        <v>489</v>
      </c>
      <c r="B130" s="457" t="s">
        <v>490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3"/>
      <c r="N130" s="383"/>
      <c r="O130" s="383"/>
      <c r="P130" s="383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3"/>
      <c r="O131" s="383"/>
      <c r="P131" s="383"/>
      <c r="Q131" s="383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1:28" x14ac:dyDescent="0.2">
      <c r="A132" s="93" t="s">
        <v>173</v>
      </c>
      <c r="B132" s="102"/>
      <c r="C132" s="383"/>
      <c r="D132" s="383"/>
      <c r="E132" s="383"/>
      <c r="F132" s="103"/>
      <c r="G132" s="10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1:28" x14ac:dyDescent="0.2">
      <c r="A133" s="104"/>
      <c r="B133" s="459"/>
      <c r="C133" s="97" t="s">
        <v>12</v>
      </c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1:28" x14ac:dyDescent="0.2">
      <c r="A134" s="96" t="s">
        <v>48</v>
      </c>
      <c r="B134" s="460"/>
      <c r="C134" s="106" t="s">
        <v>174</v>
      </c>
      <c r="D134" s="383"/>
      <c r="E134" s="383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3"/>
      <c r="Q134" s="383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1:28" x14ac:dyDescent="0.2">
      <c r="A135" s="99" t="s">
        <v>175</v>
      </c>
      <c r="B135" s="461"/>
      <c r="C135" s="169">
        <v>265</v>
      </c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1:28" x14ac:dyDescent="0.2">
      <c r="A136" s="99" t="s">
        <v>176</v>
      </c>
      <c r="B136" s="461"/>
      <c r="C136" s="107">
        <v>236</v>
      </c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1:28" x14ac:dyDescent="0.2">
      <c r="A137" s="99" t="s">
        <v>177</v>
      </c>
      <c r="B137" s="461"/>
      <c r="C137" s="107">
        <v>77</v>
      </c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1:28" x14ac:dyDescent="0.2">
      <c r="A138" s="298" t="s">
        <v>176</v>
      </c>
      <c r="B138" s="461"/>
      <c r="C138" s="107">
        <v>55</v>
      </c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1:28" x14ac:dyDescent="0.2">
      <c r="A139" s="99" t="s">
        <v>178</v>
      </c>
      <c r="B139" s="461"/>
      <c r="C139" s="107">
        <v>1</v>
      </c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1:28" x14ac:dyDescent="0.2">
      <c r="A140" s="99" t="s">
        <v>179</v>
      </c>
      <c r="B140" s="461"/>
      <c r="C140" s="107">
        <v>1</v>
      </c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1:28" ht="23.25" customHeight="1" x14ac:dyDescent="0.2">
      <c r="A141" s="108" t="s">
        <v>180</v>
      </c>
      <c r="B141" s="461"/>
      <c r="C141" s="107">
        <v>2</v>
      </c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1:28" x14ac:dyDescent="0.2">
      <c r="A142" s="99" t="s">
        <v>281</v>
      </c>
      <c r="B142" s="461"/>
      <c r="C142" s="107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1:28" x14ac:dyDescent="0.2">
      <c r="A143" s="109" t="s">
        <v>181</v>
      </c>
      <c r="B143" s="102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1:28" x14ac:dyDescent="0.2">
      <c r="A144" s="99"/>
      <c r="B144" s="459"/>
      <c r="C144" s="97" t="s">
        <v>12</v>
      </c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1:28" x14ac:dyDescent="0.2">
      <c r="A145" s="96" t="s">
        <v>48</v>
      </c>
      <c r="B145" s="460"/>
      <c r="C145" s="106" t="s">
        <v>174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1:28" ht="25.5" customHeight="1" x14ac:dyDescent="0.2">
      <c r="A146" s="105" t="s">
        <v>293</v>
      </c>
      <c r="B146" s="462"/>
      <c r="C146" s="110">
        <v>32</v>
      </c>
      <c r="D146" s="38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0" t="s">
        <v>59</v>
      </c>
      <c r="Q146" s="600"/>
      <c r="R146" s="600"/>
      <c r="S146" s="600"/>
      <c r="T146" s="600"/>
      <c r="U146" s="600"/>
      <c r="V146" s="600"/>
      <c r="W146" s="111"/>
      <c r="X146" s="111"/>
      <c r="Y146" s="384"/>
      <c r="Z146" s="384"/>
      <c r="AA146" s="384"/>
      <c r="AB146" s="384"/>
    </row>
    <row r="147" spans="1:28" ht="12.75" customHeight="1" x14ac:dyDescent="0.2">
      <c r="A147" s="99" t="s">
        <v>182</v>
      </c>
      <c r="B147" s="461"/>
      <c r="C147" s="107">
        <v>22</v>
      </c>
      <c r="D147" s="38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492</v>
      </c>
      <c r="Q147" s="98"/>
      <c r="R147" s="111"/>
      <c r="S147" s="111"/>
      <c r="T147" s="111"/>
      <c r="U147" s="111"/>
      <c r="V147" s="111"/>
      <c r="W147" s="111"/>
      <c r="X147" s="111"/>
      <c r="Y147" s="384"/>
      <c r="Z147" s="384"/>
      <c r="AA147" s="384"/>
      <c r="AB147" s="384"/>
    </row>
    <row r="148" spans="1:28" x14ac:dyDescent="0.2">
      <c r="A148" s="99" t="s">
        <v>183</v>
      </c>
      <c r="B148" s="461"/>
      <c r="C148" s="107">
        <v>4</v>
      </c>
      <c r="D148" s="38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9" t="s">
        <v>626</v>
      </c>
      <c r="Q148" s="98"/>
      <c r="R148" s="111"/>
      <c r="S148" s="111"/>
      <c r="T148" s="111"/>
      <c r="U148" s="111"/>
      <c r="V148" s="111"/>
      <c r="W148" s="111"/>
      <c r="X148" s="111"/>
      <c r="Y148" s="384"/>
      <c r="Z148" s="384"/>
      <c r="AA148" s="384"/>
      <c r="AB148" s="384"/>
    </row>
    <row r="149" spans="1:28" x14ac:dyDescent="0.2">
      <c r="A149" s="99" t="s">
        <v>185</v>
      </c>
      <c r="B149" s="461"/>
      <c r="C149" s="107">
        <v>5</v>
      </c>
      <c r="D149" s="38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4"/>
      <c r="Z149" s="384"/>
      <c r="AA149" s="384"/>
      <c r="AB149" s="384"/>
    </row>
    <row r="150" spans="1:28" x14ac:dyDescent="0.2">
      <c r="A150" s="99" t="s">
        <v>187</v>
      </c>
      <c r="B150" s="461"/>
      <c r="C150" s="107">
        <v>1</v>
      </c>
      <c r="D150" s="383"/>
      <c r="E150" s="98"/>
      <c r="F150" s="297" t="s">
        <v>641</v>
      </c>
      <c r="G150" s="297"/>
      <c r="H150" s="296"/>
      <c r="I150" s="296"/>
      <c r="J150" s="296"/>
      <c r="K150" s="296"/>
      <c r="L150" s="296"/>
      <c r="M150" s="112" t="s">
        <v>188</v>
      </c>
      <c r="N150" s="296"/>
      <c r="O150" s="296"/>
      <c r="P150" s="98"/>
      <c r="Q150" s="98"/>
      <c r="R150" s="111"/>
      <c r="S150" s="111"/>
      <c r="T150" s="111"/>
      <c r="U150" s="111"/>
      <c r="V150" s="111"/>
      <c r="W150" s="111"/>
      <c r="X150" s="111"/>
      <c r="Y150" s="384"/>
      <c r="Z150" s="384"/>
      <c r="AA150" s="384"/>
      <c r="AB150" s="384"/>
    </row>
    <row r="151" spans="1:28" ht="27" customHeight="1" x14ac:dyDescent="0.2">
      <c r="A151" s="108" t="s">
        <v>294</v>
      </c>
      <c r="B151" s="461"/>
      <c r="C151" s="107"/>
      <c r="D151" s="383"/>
      <c r="E151" s="98"/>
      <c r="F151" s="297" t="s">
        <v>639</v>
      </c>
      <c r="G151" s="297"/>
      <c r="H151" s="296"/>
      <c r="I151" s="296"/>
      <c r="J151" s="296"/>
      <c r="K151" s="296"/>
      <c r="L151" s="296"/>
      <c r="M151" s="296"/>
      <c r="N151" s="296"/>
      <c r="O151" s="296"/>
      <c r="P151" s="98"/>
      <c r="Q151" s="98"/>
      <c r="R151" s="111"/>
      <c r="S151" s="111"/>
      <c r="T151" s="111"/>
      <c r="U151" s="111"/>
      <c r="V151" s="111"/>
      <c r="W151" s="111"/>
      <c r="X151" s="111"/>
      <c r="Y151" s="384"/>
      <c r="Z151" s="384"/>
      <c r="AA151" s="384"/>
      <c r="AB151" s="384"/>
    </row>
    <row r="152" spans="1:28" x14ac:dyDescent="0.2">
      <c r="A152" s="102"/>
      <c r="B152" s="102"/>
      <c r="C152" s="383"/>
      <c r="D152" s="383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4"/>
      <c r="Z152" s="384"/>
      <c r="AA152" s="384"/>
      <c r="AB152" s="384"/>
    </row>
    <row r="153" spans="1:28" x14ac:dyDescent="0.2">
      <c r="A153" s="93" t="s">
        <v>190</v>
      </c>
      <c r="B153" s="102"/>
      <c r="C153" s="383"/>
      <c r="D153" s="383"/>
      <c r="E153" s="98"/>
      <c r="F153" s="698" t="s">
        <v>637</v>
      </c>
      <c r="G153" s="698"/>
      <c r="H153" s="112"/>
      <c r="I153" s="112"/>
      <c r="J153" s="98"/>
      <c r="K153" s="296"/>
      <c r="L153" s="296"/>
      <c r="M153" s="296"/>
      <c r="N153" s="296"/>
      <c r="O153" s="296"/>
      <c r="P153" s="98"/>
      <c r="Q153" s="98"/>
      <c r="R153" s="111"/>
      <c r="S153" s="111"/>
      <c r="T153" s="111"/>
      <c r="U153" s="111"/>
      <c r="V153" s="111"/>
      <c r="W153" s="111"/>
      <c r="X153" s="111"/>
      <c r="Y153" s="384"/>
      <c r="Z153" s="384"/>
      <c r="AA153" s="384"/>
      <c r="AB153" s="384"/>
    </row>
    <row r="154" spans="1:28" x14ac:dyDescent="0.2">
      <c r="A154" s="99"/>
      <c r="B154" s="459"/>
      <c r="C154" s="97" t="s">
        <v>12</v>
      </c>
      <c r="D154" s="38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4"/>
      <c r="Z154" s="384"/>
      <c r="AA154" s="384"/>
      <c r="AB154" s="384"/>
    </row>
    <row r="155" spans="1:28" x14ac:dyDescent="0.2">
      <c r="A155" s="96" t="s">
        <v>48</v>
      </c>
      <c r="B155" s="460"/>
      <c r="C155" s="106" t="s">
        <v>174</v>
      </c>
      <c r="D155" s="383"/>
      <c r="E155" s="98"/>
      <c r="F155" s="95"/>
      <c r="G155" s="112"/>
      <c r="H155" s="112"/>
      <c r="I155" s="112"/>
      <c r="J155" s="112"/>
      <c r="K155" s="296"/>
      <c r="L155" s="296"/>
      <c r="M155" s="296"/>
      <c r="N155" s="296"/>
      <c r="O155" s="296"/>
      <c r="P155" s="98"/>
      <c r="Q155" s="98"/>
      <c r="R155" s="111"/>
      <c r="S155" s="111"/>
      <c r="T155" s="111"/>
      <c r="U155" s="111"/>
      <c r="V155" s="111"/>
      <c r="W155" s="111"/>
      <c r="X155" s="111"/>
      <c r="Y155" s="384"/>
      <c r="Z155" s="384"/>
      <c r="AA155" s="384"/>
      <c r="AB155" s="384"/>
    </row>
    <row r="156" spans="1:28" x14ac:dyDescent="0.2">
      <c r="A156" s="99" t="s">
        <v>191</v>
      </c>
      <c r="B156" s="461"/>
      <c r="C156" s="169">
        <v>2563</v>
      </c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1:28" x14ac:dyDescent="0.2">
      <c r="A157" s="99" t="s">
        <v>193</v>
      </c>
      <c r="B157" s="461"/>
      <c r="C157" s="169">
        <v>973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1:28" x14ac:dyDescent="0.2">
      <c r="A158" s="91"/>
      <c r="B158" s="100"/>
      <c r="C158" s="101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1:28" x14ac:dyDescent="0.2">
      <c r="A159" s="93" t="s">
        <v>194</v>
      </c>
      <c r="B159" s="102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1:28" x14ac:dyDescent="0.2">
      <c r="A160" s="99" t="s">
        <v>195</v>
      </c>
      <c r="B160" s="462"/>
      <c r="C160" s="97" t="s">
        <v>12</v>
      </c>
      <c r="D160" s="383"/>
      <c r="E160" s="383"/>
      <c r="F160" s="88"/>
      <c r="G160" s="88"/>
      <c r="H160" s="686"/>
      <c r="I160" s="686"/>
      <c r="J160" s="686"/>
      <c r="K160" s="388"/>
      <c r="L160" s="687"/>
      <c r="M160" s="687"/>
      <c r="N160" s="686"/>
      <c r="O160" s="686"/>
      <c r="P160" s="686"/>
      <c r="Q160" s="686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1:28" x14ac:dyDescent="0.2">
      <c r="A161" s="99" t="s">
        <v>196</v>
      </c>
      <c r="B161" s="462"/>
      <c r="C161" s="171">
        <v>26</v>
      </c>
      <c r="D161" s="383"/>
      <c r="E161" s="383"/>
      <c r="F161" s="88"/>
      <c r="G161" s="88"/>
      <c r="H161" s="387"/>
      <c r="I161" s="387"/>
      <c r="J161" s="387"/>
      <c r="K161" s="388"/>
      <c r="L161" s="386"/>
      <c r="M161" s="386"/>
      <c r="N161" s="387"/>
      <c r="O161" s="387"/>
      <c r="P161" s="387"/>
      <c r="Q161" s="387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1:28" ht="12.75" customHeight="1" x14ac:dyDescent="0.2">
      <c r="A162" s="108" t="s">
        <v>197</v>
      </c>
      <c r="B162" s="462"/>
      <c r="C162" s="170"/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1:28" ht="24" customHeight="1" x14ac:dyDescent="0.2">
      <c r="A163" s="108" t="s">
        <v>198</v>
      </c>
      <c r="B163" s="462"/>
      <c r="C163" s="170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1:28" ht="12.75" customHeight="1" x14ac:dyDescent="0.2">
      <c r="A164" s="108" t="s">
        <v>199</v>
      </c>
      <c r="B164" s="462"/>
      <c r="C164" s="170">
        <v>12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1:28" x14ac:dyDescent="0.2">
      <c r="A165" s="88"/>
      <c r="B165" s="88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6"/>
  <sheetViews>
    <sheetView zoomScale="80" zoomScaleNormal="80" workbookViewId="0">
      <selection activeCell="B10" sqref="B10"/>
    </sheetView>
  </sheetViews>
  <sheetFormatPr defaultRowHeight="12.75" x14ac:dyDescent="0.2"/>
  <cols>
    <col min="1" max="1" width="4.28515625" customWidth="1"/>
    <col min="2" max="2" width="36.140625" customWidth="1"/>
    <col min="3" max="3" width="5.28515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6.28515625" customWidth="1"/>
    <col min="24" max="24" width="5.7109375" customWidth="1"/>
    <col min="25" max="25" width="7.7109375" customWidth="1"/>
    <col min="26" max="26" width="6.42578125" customWidth="1"/>
    <col min="27" max="27" width="7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39" width="6" customWidth="1"/>
    <col min="40" max="40" width="6.7109375" customWidth="1"/>
    <col min="41" max="41" width="5.28515625" customWidth="1"/>
    <col min="42" max="42" width="7" customWidth="1"/>
    <col min="43" max="44" width="6.57031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636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629</v>
      </c>
      <c r="N1" s="115"/>
      <c r="O1" s="115"/>
      <c r="P1" s="115"/>
      <c r="Q1" s="115"/>
      <c r="R1" s="115"/>
      <c r="S1" s="745" t="s">
        <v>256</v>
      </c>
      <c r="T1" s="74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635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5"/>
      <c r="T2" s="74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1" t="s">
        <v>201</v>
      </c>
      <c r="B4" s="724" t="s">
        <v>220</v>
      </c>
      <c r="C4" s="727" t="s">
        <v>221</v>
      </c>
      <c r="D4" s="730" t="s">
        <v>222</v>
      </c>
      <c r="E4" s="731"/>
      <c r="F4" s="731"/>
      <c r="G4" s="731"/>
      <c r="H4" s="731"/>
      <c r="I4" s="732"/>
      <c r="J4" s="736" t="s">
        <v>223</v>
      </c>
      <c r="K4" s="737"/>
      <c r="L4" s="737"/>
      <c r="M4" s="737"/>
      <c r="N4" s="737"/>
      <c r="O4" s="738"/>
      <c r="P4" s="746" t="s">
        <v>224</v>
      </c>
      <c r="Q4" s="747"/>
      <c r="R4" s="747"/>
      <c r="S4" s="747"/>
      <c r="T4" s="747"/>
      <c r="U4" s="748"/>
      <c r="V4" s="752" t="s">
        <v>225</v>
      </c>
      <c r="W4" s="753"/>
      <c r="X4" s="753"/>
      <c r="Y4" s="753"/>
      <c r="Z4" s="753"/>
      <c r="AA4" s="754"/>
      <c r="AB4" s="736" t="s">
        <v>226</v>
      </c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59" t="s">
        <v>227</v>
      </c>
      <c r="AO4" s="760"/>
      <c r="AP4" s="760"/>
      <c r="AQ4" s="760"/>
      <c r="AR4" s="760"/>
      <c r="AS4" s="761"/>
      <c r="AT4" s="762" t="s">
        <v>228</v>
      </c>
      <c r="AU4" s="724"/>
      <c r="AV4" s="724"/>
      <c r="AW4" s="724"/>
      <c r="AX4" s="724"/>
      <c r="AY4" s="763"/>
    </row>
    <row r="5" spans="1:51" ht="33.75" customHeight="1" x14ac:dyDescent="0.2">
      <c r="A5" s="722"/>
      <c r="B5" s="725"/>
      <c r="C5" s="728"/>
      <c r="D5" s="733"/>
      <c r="E5" s="734"/>
      <c r="F5" s="734"/>
      <c r="G5" s="734"/>
      <c r="H5" s="734"/>
      <c r="I5" s="735"/>
      <c r="J5" s="739"/>
      <c r="K5" s="740"/>
      <c r="L5" s="740"/>
      <c r="M5" s="740"/>
      <c r="N5" s="740"/>
      <c r="O5" s="741"/>
      <c r="P5" s="749"/>
      <c r="Q5" s="750"/>
      <c r="R5" s="750"/>
      <c r="S5" s="750"/>
      <c r="T5" s="750"/>
      <c r="U5" s="751"/>
      <c r="V5" s="755"/>
      <c r="W5" s="756"/>
      <c r="X5" s="756"/>
      <c r="Y5" s="756"/>
      <c r="Z5" s="756"/>
      <c r="AA5" s="757"/>
      <c r="AB5" s="730" t="s">
        <v>229</v>
      </c>
      <c r="AC5" s="731"/>
      <c r="AD5" s="731"/>
      <c r="AE5" s="731"/>
      <c r="AF5" s="731"/>
      <c r="AG5" s="732"/>
      <c r="AH5" s="730" t="s">
        <v>171</v>
      </c>
      <c r="AI5" s="731"/>
      <c r="AJ5" s="731"/>
      <c r="AK5" s="731"/>
      <c r="AL5" s="731"/>
      <c r="AM5" s="732"/>
      <c r="AN5" s="733" t="s">
        <v>230</v>
      </c>
      <c r="AO5" s="734"/>
      <c r="AP5" s="734"/>
      <c r="AQ5" s="734"/>
      <c r="AR5" s="734"/>
      <c r="AS5" s="735"/>
      <c r="AT5" s="764"/>
      <c r="AU5" s="726"/>
      <c r="AV5" s="726"/>
      <c r="AW5" s="726"/>
      <c r="AX5" s="726"/>
      <c r="AY5" s="765"/>
    </row>
    <row r="6" spans="1:51" ht="12.75" customHeight="1" x14ac:dyDescent="0.2">
      <c r="A6" s="722"/>
      <c r="B6" s="725"/>
      <c r="C6" s="728"/>
      <c r="D6" s="742" t="s">
        <v>231</v>
      </c>
      <c r="E6" s="743" t="s">
        <v>232</v>
      </c>
      <c r="F6" s="743"/>
      <c r="G6" s="743"/>
      <c r="H6" s="743"/>
      <c r="I6" s="744"/>
      <c r="J6" s="742" t="s">
        <v>231</v>
      </c>
      <c r="K6" s="743" t="s">
        <v>232</v>
      </c>
      <c r="L6" s="743"/>
      <c r="M6" s="743"/>
      <c r="N6" s="743"/>
      <c r="O6" s="744"/>
      <c r="P6" s="742" t="s">
        <v>231</v>
      </c>
      <c r="Q6" s="743" t="s">
        <v>232</v>
      </c>
      <c r="R6" s="743"/>
      <c r="S6" s="743"/>
      <c r="T6" s="743"/>
      <c r="U6" s="744"/>
      <c r="V6" s="742" t="s">
        <v>231</v>
      </c>
      <c r="W6" s="743" t="s">
        <v>232</v>
      </c>
      <c r="X6" s="743"/>
      <c r="Y6" s="743"/>
      <c r="Z6" s="743"/>
      <c r="AA6" s="744"/>
      <c r="AB6" s="742" t="s">
        <v>231</v>
      </c>
      <c r="AC6" s="743" t="s">
        <v>232</v>
      </c>
      <c r="AD6" s="743"/>
      <c r="AE6" s="743"/>
      <c r="AF6" s="743"/>
      <c r="AG6" s="744"/>
      <c r="AH6" s="742" t="s">
        <v>231</v>
      </c>
      <c r="AI6" s="743" t="s">
        <v>232</v>
      </c>
      <c r="AJ6" s="743"/>
      <c r="AK6" s="743"/>
      <c r="AL6" s="743"/>
      <c r="AM6" s="744"/>
      <c r="AN6" s="742" t="s">
        <v>231</v>
      </c>
      <c r="AO6" s="743" t="s">
        <v>232</v>
      </c>
      <c r="AP6" s="743"/>
      <c r="AQ6" s="743"/>
      <c r="AR6" s="743"/>
      <c r="AS6" s="744"/>
      <c r="AT6" s="742" t="s">
        <v>231</v>
      </c>
      <c r="AU6" s="743" t="s">
        <v>232</v>
      </c>
      <c r="AV6" s="743"/>
      <c r="AW6" s="743"/>
      <c r="AX6" s="743"/>
      <c r="AY6" s="744"/>
    </row>
    <row r="7" spans="1:51" ht="24" customHeight="1" thickBot="1" x14ac:dyDescent="0.25">
      <c r="A7" s="723"/>
      <c r="B7" s="726"/>
      <c r="C7" s="729"/>
      <c r="D7" s="742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42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42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42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42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42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42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42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">
      <c r="A8" s="140"/>
      <c r="B8" s="141" t="s">
        <v>215</v>
      </c>
      <c r="C8" s="142"/>
      <c r="D8" s="143">
        <f>E8+F8+G8+H8+I8</f>
        <v>57</v>
      </c>
      <c r="E8" s="119">
        <f>SUM(E9:E18)</f>
        <v>13</v>
      </c>
      <c r="F8" s="119">
        <f>SUM(F9:F18)</f>
        <v>6</v>
      </c>
      <c r="G8" s="119">
        <f>SUM(G9:G18)</f>
        <v>6</v>
      </c>
      <c r="H8" s="119">
        <f>SUM(H9:H18)</f>
        <v>7</v>
      </c>
      <c r="I8" s="144">
        <f>SUM(I9:I18)</f>
        <v>25</v>
      </c>
      <c r="J8" s="143">
        <f>K8+L8+M8+N8+O8</f>
        <v>776</v>
      </c>
      <c r="K8" s="119">
        <f>SUM(K9:K18)</f>
        <v>182</v>
      </c>
      <c r="L8" s="119">
        <f>SUM(L9:L18)</f>
        <v>8</v>
      </c>
      <c r="M8" s="119">
        <f>SUM(M9:M18)</f>
        <v>77</v>
      </c>
      <c r="N8" s="119">
        <f>SUM(N9:N18)</f>
        <v>411</v>
      </c>
      <c r="O8" s="144">
        <f>SUM(O9:O18)</f>
        <v>98</v>
      </c>
      <c r="P8" s="143">
        <f>Q8+R8+S8+T8+U8</f>
        <v>833</v>
      </c>
      <c r="Q8" s="119">
        <f>SUM(Q9:Q18)</f>
        <v>195</v>
      </c>
      <c r="R8" s="119">
        <f>SUM(R9:R18)</f>
        <v>14</v>
      </c>
      <c r="S8" s="119">
        <f>SUM(S9:S18)</f>
        <v>83</v>
      </c>
      <c r="T8" s="119">
        <f>SUM(T9:T18)</f>
        <v>418</v>
      </c>
      <c r="U8" s="144">
        <f>SUM(U9:U18)</f>
        <v>123</v>
      </c>
      <c r="V8" s="143">
        <f>W8+X8+Y8+Z8+AA8</f>
        <v>780</v>
      </c>
      <c r="W8" s="119">
        <f>SUM(W9:W18)</f>
        <v>180</v>
      </c>
      <c r="X8" s="119">
        <f>SUM(X9:X18)</f>
        <v>6</v>
      </c>
      <c r="Y8" s="119">
        <f>SUM(Y9:Y18)</f>
        <v>75</v>
      </c>
      <c r="Z8" s="119">
        <f>SUM(Z9:Z18)</f>
        <v>417</v>
      </c>
      <c r="AA8" s="144">
        <f>SUM(AA9:AA18)</f>
        <v>102</v>
      </c>
      <c r="AB8" s="143">
        <f>AC8+AD8+AE8+AF8+AG8</f>
        <v>594</v>
      </c>
      <c r="AC8" s="119">
        <f>SUM(AC9:AC18)</f>
        <v>20</v>
      </c>
      <c r="AD8" s="119">
        <f>SUM(AD9:AD18)</f>
        <v>4</v>
      </c>
      <c r="AE8" s="119">
        <f>SUM(AE9:AE18)</f>
        <v>72</v>
      </c>
      <c r="AF8" s="119">
        <f>SUM(AF9:AF18)</f>
        <v>401</v>
      </c>
      <c r="AG8" s="144">
        <f>SUM(AG9:AG18)</f>
        <v>97</v>
      </c>
      <c r="AH8" s="143">
        <f>AI8+AJ8+AK8+AL8+AM8</f>
        <v>186</v>
      </c>
      <c r="AI8" s="119">
        <f>SUM(AI9:AI18)</f>
        <v>160</v>
      </c>
      <c r="AJ8" s="119">
        <f>SUM(AJ9:AJ18)</f>
        <v>2</v>
      </c>
      <c r="AK8" s="119">
        <f>SUM(AK9:AK18)</f>
        <v>3</v>
      </c>
      <c r="AL8" s="119">
        <f>SUM(AL9:AL18)</f>
        <v>16</v>
      </c>
      <c r="AM8" s="144">
        <f>SUM(AM9:AM18)</f>
        <v>5</v>
      </c>
      <c r="AN8" s="143">
        <f>AO8+AP8+AQ8+AR8+AS8</f>
        <v>737</v>
      </c>
      <c r="AO8" s="119">
        <f>SUM(AO9:AO18)</f>
        <v>171</v>
      </c>
      <c r="AP8" s="119">
        <f>SUM(AP9:AP18)</f>
        <v>1</v>
      </c>
      <c r="AQ8" s="119">
        <f>SUM(AQ9:AQ18)</f>
        <v>75</v>
      </c>
      <c r="AR8" s="119">
        <f>SUM(AR9:AR18)</f>
        <v>415</v>
      </c>
      <c r="AS8" s="144">
        <f>SUM(AS9:AS18)</f>
        <v>75</v>
      </c>
      <c r="AT8" s="143">
        <f>AU8+AV8+AW8+AX8+AY8</f>
        <v>53</v>
      </c>
      <c r="AU8" s="119">
        <f>SUM(AU9:AU18)</f>
        <v>15</v>
      </c>
      <c r="AV8" s="119">
        <f>SUM(AV9:AV18)</f>
        <v>8</v>
      </c>
      <c r="AW8" s="119">
        <f>SUM(AW9:AW18)</f>
        <v>8</v>
      </c>
      <c r="AX8" s="119">
        <f>SUM(AX9:AX18)</f>
        <v>1</v>
      </c>
      <c r="AY8" s="144">
        <f>SUM(AY9:AY18)</f>
        <v>21</v>
      </c>
    </row>
    <row r="9" spans="1:51" x14ac:dyDescent="0.2">
      <c r="A9" s="116">
        <v>1</v>
      </c>
      <c r="B9" s="116" t="s">
        <v>630</v>
      </c>
      <c r="C9" s="116">
        <v>17</v>
      </c>
      <c r="D9" s="143">
        <f t="shared" ref="D9:D18" si="0">E9+F9+G9+H9+I9</f>
        <v>13</v>
      </c>
      <c r="E9" s="146">
        <v>4</v>
      </c>
      <c r="F9" s="80"/>
      <c r="G9" s="80">
        <v>3</v>
      </c>
      <c r="H9" s="80"/>
      <c r="I9" s="121">
        <v>6</v>
      </c>
      <c r="J9" s="143">
        <f t="shared" ref="J9:J18" si="1">K9+L9+M9+N9+O9</f>
        <v>210</v>
      </c>
      <c r="K9" s="147">
        <v>61</v>
      </c>
      <c r="L9" s="80">
        <v>3</v>
      </c>
      <c r="M9" s="80">
        <v>26</v>
      </c>
      <c r="N9" s="80">
        <v>90</v>
      </c>
      <c r="O9" s="121">
        <v>30</v>
      </c>
      <c r="P9" s="143">
        <f>Q9+R9+S9+T9+U9</f>
        <v>223</v>
      </c>
      <c r="Q9" s="118">
        <f>E9+K9</f>
        <v>65</v>
      </c>
      <c r="R9" s="118">
        <f t="shared" ref="R9:U15" si="2">F9+L9</f>
        <v>3</v>
      </c>
      <c r="S9" s="118">
        <f t="shared" si="2"/>
        <v>29</v>
      </c>
      <c r="T9" s="118">
        <f t="shared" si="2"/>
        <v>90</v>
      </c>
      <c r="U9" s="120">
        <f t="shared" si="2"/>
        <v>36</v>
      </c>
      <c r="V9" s="143">
        <f t="shared" ref="V9:V18" si="3">W9+X9+Y9+Z9+AA9</f>
        <v>210</v>
      </c>
      <c r="W9" s="118">
        <f>AC9+AI9</f>
        <v>62</v>
      </c>
      <c r="X9" s="118">
        <f>AD9+AJ9</f>
        <v>0</v>
      </c>
      <c r="Y9" s="118">
        <f>AE9+AK9</f>
        <v>28</v>
      </c>
      <c r="Z9" s="118">
        <f>AF9+AL9</f>
        <v>89</v>
      </c>
      <c r="AA9" s="120">
        <f>AG9+AM9</f>
        <v>31</v>
      </c>
      <c r="AB9" s="143">
        <f t="shared" ref="AB9:AB18" si="4">AC9+AD9+AE9+AF9+AG9</f>
        <v>145</v>
      </c>
      <c r="AC9" s="80">
        <v>7</v>
      </c>
      <c r="AD9" s="80"/>
      <c r="AE9" s="80">
        <v>27</v>
      </c>
      <c r="AF9" s="80">
        <v>83</v>
      </c>
      <c r="AG9" s="121">
        <v>28</v>
      </c>
      <c r="AH9" s="143">
        <f t="shared" ref="AH9:AH18" si="5">AI9+AJ9+AK9+AL9+AM9</f>
        <v>65</v>
      </c>
      <c r="AI9" s="80">
        <v>55</v>
      </c>
      <c r="AJ9" s="80"/>
      <c r="AK9" s="80">
        <v>1</v>
      </c>
      <c r="AL9" s="80">
        <v>6</v>
      </c>
      <c r="AM9" s="121">
        <v>3</v>
      </c>
      <c r="AN9" s="143">
        <f t="shared" ref="AN9:AN18" si="6">AO9+AP9+AQ9+AR9+AS9</f>
        <v>197</v>
      </c>
      <c r="AO9" s="80">
        <v>60</v>
      </c>
      <c r="AP9" s="80"/>
      <c r="AQ9" s="80">
        <v>28</v>
      </c>
      <c r="AR9" s="80">
        <v>88</v>
      </c>
      <c r="AS9" s="121">
        <v>21</v>
      </c>
      <c r="AT9" s="143">
        <f t="shared" ref="AT9:AT18" si="7">AU9+AV9+AW9+AX9+AY9</f>
        <v>13</v>
      </c>
      <c r="AU9" s="118">
        <f>Q9-W9</f>
        <v>3</v>
      </c>
      <c r="AV9" s="118">
        <f>R9-X9</f>
        <v>3</v>
      </c>
      <c r="AW9" s="118">
        <f>S9-Y9</f>
        <v>1</v>
      </c>
      <c r="AX9" s="118">
        <f>T9-Z9</f>
        <v>1</v>
      </c>
      <c r="AY9" s="120">
        <f>U9-AA9</f>
        <v>5</v>
      </c>
    </row>
    <row r="10" spans="1:51" x14ac:dyDescent="0.2">
      <c r="A10" s="116">
        <v>2</v>
      </c>
      <c r="B10" s="116" t="s">
        <v>653</v>
      </c>
      <c r="C10" s="116">
        <v>12</v>
      </c>
      <c r="D10" s="143">
        <f t="shared" si="0"/>
        <v>18</v>
      </c>
      <c r="E10" s="146">
        <v>5</v>
      </c>
      <c r="F10" s="80">
        <v>2</v>
      </c>
      <c r="G10" s="80">
        <v>1</v>
      </c>
      <c r="H10" s="80">
        <v>2</v>
      </c>
      <c r="I10" s="121">
        <v>8</v>
      </c>
      <c r="J10" s="143">
        <f t="shared" si="1"/>
        <v>266</v>
      </c>
      <c r="K10" s="147">
        <v>84</v>
      </c>
      <c r="L10" s="80">
        <v>4</v>
      </c>
      <c r="M10" s="80">
        <v>37</v>
      </c>
      <c r="N10" s="80">
        <v>91</v>
      </c>
      <c r="O10" s="121">
        <v>50</v>
      </c>
      <c r="P10" s="143">
        <f t="shared" ref="P10:P18" si="8">Q10+R10+S10+T10+U10</f>
        <v>284</v>
      </c>
      <c r="Q10" s="118">
        <f t="shared" ref="Q10:Q18" si="9">E10+K10</f>
        <v>89</v>
      </c>
      <c r="R10" s="118">
        <f t="shared" si="2"/>
        <v>6</v>
      </c>
      <c r="S10" s="118">
        <f t="shared" si="2"/>
        <v>38</v>
      </c>
      <c r="T10" s="118">
        <f t="shared" si="2"/>
        <v>93</v>
      </c>
      <c r="U10" s="120">
        <f t="shared" si="2"/>
        <v>58</v>
      </c>
      <c r="V10" s="143">
        <f t="shared" si="3"/>
        <v>248</v>
      </c>
      <c r="W10" s="118">
        <f>AC10+AI10</f>
        <v>81</v>
      </c>
      <c r="X10" s="118">
        <f t="shared" ref="W10:AA18" si="10">AD10+AJ10</f>
        <v>1</v>
      </c>
      <c r="Y10" s="118">
        <f t="shared" si="10"/>
        <v>31</v>
      </c>
      <c r="Z10" s="118">
        <f t="shared" si="10"/>
        <v>93</v>
      </c>
      <c r="AA10" s="120">
        <f t="shared" si="10"/>
        <v>42</v>
      </c>
      <c r="AB10" s="143">
        <f t="shared" si="4"/>
        <v>164</v>
      </c>
      <c r="AC10" s="80">
        <v>6</v>
      </c>
      <c r="AD10" s="80"/>
      <c r="AE10" s="80">
        <v>29</v>
      </c>
      <c r="AF10" s="80">
        <v>89</v>
      </c>
      <c r="AG10" s="121">
        <v>40</v>
      </c>
      <c r="AH10" s="143">
        <f t="shared" si="5"/>
        <v>84</v>
      </c>
      <c r="AI10" s="80">
        <v>75</v>
      </c>
      <c r="AJ10" s="80">
        <v>1</v>
      </c>
      <c r="AK10" s="80">
        <v>2</v>
      </c>
      <c r="AL10" s="80">
        <v>4</v>
      </c>
      <c r="AM10" s="121">
        <v>2</v>
      </c>
      <c r="AN10" s="143">
        <f t="shared" si="6"/>
        <v>230</v>
      </c>
      <c r="AO10" s="80">
        <v>75</v>
      </c>
      <c r="AP10" s="80">
        <v>1</v>
      </c>
      <c r="AQ10" s="80">
        <v>31</v>
      </c>
      <c r="AR10" s="80">
        <v>92</v>
      </c>
      <c r="AS10" s="121">
        <v>31</v>
      </c>
      <c r="AT10" s="143">
        <f t="shared" si="7"/>
        <v>36</v>
      </c>
      <c r="AU10" s="118">
        <f t="shared" ref="AU10:AY18" si="11">Q10-W10</f>
        <v>8</v>
      </c>
      <c r="AV10" s="118">
        <f t="shared" si="11"/>
        <v>5</v>
      </c>
      <c r="AW10" s="118">
        <f t="shared" si="11"/>
        <v>7</v>
      </c>
      <c r="AX10" s="118">
        <f t="shared" si="11"/>
        <v>0</v>
      </c>
      <c r="AY10" s="120">
        <f t="shared" si="11"/>
        <v>16</v>
      </c>
    </row>
    <row r="11" spans="1:51" x14ac:dyDescent="0.2">
      <c r="A11" s="116">
        <v>3</v>
      </c>
      <c r="B11" s="116" t="s">
        <v>632</v>
      </c>
      <c r="C11" s="116">
        <v>12</v>
      </c>
      <c r="D11" s="143">
        <f t="shared" si="0"/>
        <v>26</v>
      </c>
      <c r="E11" s="146">
        <v>4</v>
      </c>
      <c r="F11" s="80">
        <v>4</v>
      </c>
      <c r="G11" s="80">
        <v>2</v>
      </c>
      <c r="H11" s="80">
        <v>5</v>
      </c>
      <c r="I11" s="121">
        <v>11</v>
      </c>
      <c r="J11" s="143">
        <f t="shared" si="1"/>
        <v>140</v>
      </c>
      <c r="K11" s="147">
        <v>34</v>
      </c>
      <c r="L11" s="80">
        <v>1</v>
      </c>
      <c r="M11" s="80">
        <v>14</v>
      </c>
      <c r="N11" s="80">
        <v>73</v>
      </c>
      <c r="O11" s="121">
        <v>18</v>
      </c>
      <c r="P11" s="143">
        <f t="shared" si="8"/>
        <v>166</v>
      </c>
      <c r="Q11" s="118">
        <f t="shared" si="9"/>
        <v>38</v>
      </c>
      <c r="R11" s="118">
        <f t="shared" si="2"/>
        <v>5</v>
      </c>
      <c r="S11" s="118">
        <f t="shared" si="2"/>
        <v>16</v>
      </c>
      <c r="T11" s="118">
        <f t="shared" si="2"/>
        <v>78</v>
      </c>
      <c r="U11" s="120">
        <f t="shared" si="2"/>
        <v>29</v>
      </c>
      <c r="V11" s="143">
        <f>W11+X11+Y11+Z11+AA11</f>
        <v>162</v>
      </c>
      <c r="W11" s="118">
        <f t="shared" si="10"/>
        <v>34</v>
      </c>
      <c r="X11" s="118">
        <f t="shared" si="10"/>
        <v>5</v>
      </c>
      <c r="Y11" s="118">
        <f t="shared" si="10"/>
        <v>16</v>
      </c>
      <c r="Z11" s="118">
        <f t="shared" si="10"/>
        <v>78</v>
      </c>
      <c r="AA11" s="120">
        <f t="shared" si="10"/>
        <v>29</v>
      </c>
      <c r="AB11" s="143">
        <f>AC11+AD11+AE11+AF11+AG11</f>
        <v>131</v>
      </c>
      <c r="AC11" s="80">
        <v>7</v>
      </c>
      <c r="AD11" s="80">
        <v>4</v>
      </c>
      <c r="AE11" s="80">
        <v>16</v>
      </c>
      <c r="AF11" s="80">
        <v>75</v>
      </c>
      <c r="AG11" s="121">
        <v>29</v>
      </c>
      <c r="AH11" s="143">
        <f t="shared" si="5"/>
        <v>31</v>
      </c>
      <c r="AI11" s="80">
        <v>27</v>
      </c>
      <c r="AJ11" s="80">
        <v>1</v>
      </c>
      <c r="AK11" s="80"/>
      <c r="AL11" s="80">
        <v>3</v>
      </c>
      <c r="AM11" s="121"/>
      <c r="AN11" s="143">
        <f t="shared" si="6"/>
        <v>150</v>
      </c>
      <c r="AO11" s="80">
        <v>33</v>
      </c>
      <c r="AP11" s="80"/>
      <c r="AQ11" s="80">
        <v>16</v>
      </c>
      <c r="AR11" s="80">
        <v>78</v>
      </c>
      <c r="AS11" s="121">
        <v>23</v>
      </c>
      <c r="AT11" s="143">
        <f t="shared" si="7"/>
        <v>4</v>
      </c>
      <c r="AU11" s="118">
        <f t="shared" si="11"/>
        <v>4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16" t="s">
        <v>633</v>
      </c>
      <c r="C12" s="116">
        <v>32</v>
      </c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70</v>
      </c>
      <c r="K12" s="147">
        <v>2</v>
      </c>
      <c r="L12" s="80"/>
      <c r="M12" s="80"/>
      <c r="N12" s="80">
        <v>68</v>
      </c>
      <c r="O12" s="121"/>
      <c r="P12" s="143">
        <f t="shared" si="8"/>
        <v>70</v>
      </c>
      <c r="Q12" s="118">
        <f t="shared" si="9"/>
        <v>2</v>
      </c>
      <c r="R12" s="118">
        <f t="shared" si="2"/>
        <v>0</v>
      </c>
      <c r="S12" s="118">
        <f t="shared" si="2"/>
        <v>0</v>
      </c>
      <c r="T12" s="118">
        <f t="shared" si="2"/>
        <v>68</v>
      </c>
      <c r="U12" s="120">
        <f t="shared" si="2"/>
        <v>0</v>
      </c>
      <c r="V12" s="143">
        <f t="shared" si="3"/>
        <v>70</v>
      </c>
      <c r="W12" s="118">
        <f t="shared" si="10"/>
        <v>2</v>
      </c>
      <c r="X12" s="118">
        <f t="shared" si="10"/>
        <v>0</v>
      </c>
      <c r="Y12" s="118">
        <f t="shared" si="10"/>
        <v>0</v>
      </c>
      <c r="Z12" s="118">
        <f t="shared" si="10"/>
        <v>68</v>
      </c>
      <c r="AA12" s="120">
        <f t="shared" si="10"/>
        <v>0</v>
      </c>
      <c r="AB12" s="143">
        <f t="shared" si="4"/>
        <v>67</v>
      </c>
      <c r="AC12" s="80"/>
      <c r="AD12" s="80"/>
      <c r="AE12" s="80"/>
      <c r="AF12" s="80">
        <v>67</v>
      </c>
      <c r="AG12" s="121"/>
      <c r="AH12" s="143">
        <f t="shared" si="5"/>
        <v>3</v>
      </c>
      <c r="AI12" s="80">
        <v>2</v>
      </c>
      <c r="AJ12" s="80"/>
      <c r="AK12" s="80"/>
      <c r="AL12" s="80">
        <v>1</v>
      </c>
      <c r="AM12" s="121"/>
      <c r="AN12" s="143">
        <f t="shared" si="6"/>
        <v>70</v>
      </c>
      <c r="AO12" s="80">
        <v>2</v>
      </c>
      <c r="AP12" s="80"/>
      <c r="AQ12" s="80"/>
      <c r="AR12" s="80">
        <v>68</v>
      </c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16" t="s">
        <v>634</v>
      </c>
      <c r="C13" s="116">
        <v>21</v>
      </c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90</v>
      </c>
      <c r="K13" s="147">
        <v>1</v>
      </c>
      <c r="L13" s="80"/>
      <c r="M13" s="80"/>
      <c r="N13" s="80">
        <v>89</v>
      </c>
      <c r="O13" s="121"/>
      <c r="P13" s="143">
        <f t="shared" si="8"/>
        <v>90</v>
      </c>
      <c r="Q13" s="118">
        <f t="shared" si="9"/>
        <v>1</v>
      </c>
      <c r="R13" s="118">
        <f t="shared" si="2"/>
        <v>0</v>
      </c>
      <c r="S13" s="118">
        <f t="shared" si="2"/>
        <v>0</v>
      </c>
      <c r="T13" s="118">
        <f t="shared" si="2"/>
        <v>89</v>
      </c>
      <c r="U13" s="120">
        <f t="shared" si="2"/>
        <v>0</v>
      </c>
      <c r="V13" s="143">
        <f t="shared" si="3"/>
        <v>90</v>
      </c>
      <c r="W13" s="118">
        <f t="shared" si="10"/>
        <v>1</v>
      </c>
      <c r="X13" s="118">
        <f t="shared" si="10"/>
        <v>0</v>
      </c>
      <c r="Y13" s="118">
        <f t="shared" si="10"/>
        <v>0</v>
      </c>
      <c r="Z13" s="118">
        <f t="shared" si="10"/>
        <v>89</v>
      </c>
      <c r="AA13" s="120">
        <f t="shared" si="10"/>
        <v>0</v>
      </c>
      <c r="AB13" s="143">
        <f t="shared" si="4"/>
        <v>87</v>
      </c>
      <c r="AC13" s="80"/>
      <c r="AD13" s="80"/>
      <c r="AE13" s="80"/>
      <c r="AF13" s="80">
        <v>87</v>
      </c>
      <c r="AG13" s="121"/>
      <c r="AH13" s="143">
        <f t="shared" si="5"/>
        <v>3</v>
      </c>
      <c r="AI13" s="80">
        <v>1</v>
      </c>
      <c r="AJ13" s="80"/>
      <c r="AK13" s="80"/>
      <c r="AL13" s="80">
        <v>2</v>
      </c>
      <c r="AM13" s="121"/>
      <c r="AN13" s="143">
        <f t="shared" si="6"/>
        <v>90</v>
      </c>
      <c r="AO13" s="80">
        <v>1</v>
      </c>
      <c r="AP13" s="80"/>
      <c r="AQ13" s="80"/>
      <c r="AR13" s="80">
        <v>89</v>
      </c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" si="12">E16+F16+G16+H16+I16</f>
        <v>0</v>
      </c>
      <c r="E16" s="146"/>
      <c r="F16" s="80"/>
      <c r="G16" s="80"/>
      <c r="H16" s="80"/>
      <c r="I16" s="121"/>
      <c r="J16" s="143">
        <f t="shared" ref="J16" si="13">K16+L16+M16+N16+O16</f>
        <v>0</v>
      </c>
      <c r="K16" s="147"/>
      <c r="L16" s="80"/>
      <c r="M16" s="80"/>
      <c r="N16" s="80"/>
      <c r="O16" s="121"/>
      <c r="P16" s="143">
        <f t="shared" ref="P16" si="14">Q16+R16+S16+T16+U16</f>
        <v>0</v>
      </c>
      <c r="Q16" s="118">
        <f t="shared" ref="Q16" si="15">E16+K16</f>
        <v>0</v>
      </c>
      <c r="R16" s="118">
        <f t="shared" ref="R16" si="16">F16+L16</f>
        <v>0</v>
      </c>
      <c r="S16" s="118">
        <f t="shared" ref="S16" si="17">G16+M16</f>
        <v>0</v>
      </c>
      <c r="T16" s="118">
        <f t="shared" ref="T16" si="18">H16+N16</f>
        <v>0</v>
      </c>
      <c r="U16" s="120">
        <f t="shared" ref="U16" si="19">I16+O16</f>
        <v>0</v>
      </c>
      <c r="V16" s="143">
        <f t="shared" ref="V16" si="20">W16+X16+Y16+Z16+AA16</f>
        <v>0</v>
      </c>
      <c r="W16" s="118">
        <f t="shared" ref="W16" si="21">AC16+AI16</f>
        <v>0</v>
      </c>
      <c r="X16" s="118">
        <f t="shared" ref="X16" si="22">AD16+AJ16</f>
        <v>0</v>
      </c>
      <c r="Y16" s="118">
        <f t="shared" ref="Y16" si="23">AE16+AK16</f>
        <v>0</v>
      </c>
      <c r="Z16" s="118">
        <f t="shared" ref="Z16" si="24">AF16+AL16</f>
        <v>0</v>
      </c>
      <c r="AA16" s="120">
        <f t="shared" ref="AA16" si="25">AG16+AM16</f>
        <v>0</v>
      </c>
      <c r="AB16" s="143">
        <f t="shared" ref="AB16" si="26">AC16+AD16+AE16+AF16+AG16</f>
        <v>0</v>
      </c>
      <c r="AC16" s="80"/>
      <c r="AD16" s="80"/>
      <c r="AE16" s="80"/>
      <c r="AF16" s="80"/>
      <c r="AG16" s="121"/>
      <c r="AH16" s="143">
        <f t="shared" ref="AH16" si="27">AI16+AJ16+AK16+AL16+AM16</f>
        <v>0</v>
      </c>
      <c r="AI16" s="80"/>
      <c r="AJ16" s="80"/>
      <c r="AK16" s="80"/>
      <c r="AL16" s="80"/>
      <c r="AM16" s="121"/>
      <c r="AN16" s="143">
        <f t="shared" ref="AN16" si="28">AO16+AP16+AQ16+AR16+AS16</f>
        <v>0</v>
      </c>
      <c r="AO16" s="80"/>
      <c r="AP16" s="80"/>
      <c r="AQ16" s="80"/>
      <c r="AR16" s="80"/>
      <c r="AS16" s="121"/>
      <c r="AT16" s="143">
        <f t="shared" ref="AT16" si="29">AU16+AV16+AW16+AX16+AY16</f>
        <v>0</v>
      </c>
      <c r="AU16" s="118">
        <f t="shared" ref="AU16" si="30">Q16-W16</f>
        <v>0</v>
      </c>
      <c r="AV16" s="118">
        <f t="shared" ref="AV16" si="31">R16-X16</f>
        <v>0</v>
      </c>
      <c r="AW16" s="118">
        <f t="shared" ref="AW16" si="32">S16-Y16</f>
        <v>0</v>
      </c>
      <c r="AX16" s="118">
        <f t="shared" ref="AX16" si="33">T16-Z16</f>
        <v>0</v>
      </c>
      <c r="AY16" s="120">
        <f t="shared" ref="AY16" si="34">U16-AA16</f>
        <v>0</v>
      </c>
    </row>
    <row r="17" spans="1:51" x14ac:dyDescent="0.2">
      <c r="A17" s="116"/>
      <c r="B17" s="145"/>
      <c r="C17" s="116"/>
      <c r="D17" s="143">
        <f t="shared" si="0"/>
        <v>0</v>
      </c>
      <c r="E17" s="80"/>
      <c r="F17" s="80"/>
      <c r="G17" s="80"/>
      <c r="H17" s="80"/>
      <c r="I17" s="121"/>
      <c r="J17" s="143">
        <f t="shared" si="1"/>
        <v>0</v>
      </c>
      <c r="K17" s="147"/>
      <c r="L17" s="80"/>
      <c r="M17" s="80"/>
      <c r="N17" s="80"/>
      <c r="O17" s="121"/>
      <c r="P17" s="143">
        <f t="shared" si="8"/>
        <v>0</v>
      </c>
      <c r="Q17" s="118">
        <f t="shared" si="9"/>
        <v>0</v>
      </c>
      <c r="R17" s="118">
        <f t="shared" ref="R17:R18" si="35">F17+L17</f>
        <v>0</v>
      </c>
      <c r="S17" s="118">
        <f t="shared" ref="S17:S18" si="36">G17+M17</f>
        <v>0</v>
      </c>
      <c r="T17" s="118">
        <f t="shared" ref="T17:T18" si="37">H17+N17</f>
        <v>0</v>
      </c>
      <c r="U17" s="120">
        <f t="shared" ref="U17:U18" si="38">I17+O17</f>
        <v>0</v>
      </c>
      <c r="V17" s="143">
        <f t="shared" si="3"/>
        <v>0</v>
      </c>
      <c r="W17" s="118">
        <f t="shared" si="10"/>
        <v>0</v>
      </c>
      <c r="X17" s="118">
        <f t="shared" si="10"/>
        <v>0</v>
      </c>
      <c r="Y17" s="118">
        <f t="shared" si="10"/>
        <v>0</v>
      </c>
      <c r="Z17" s="118">
        <f t="shared" si="10"/>
        <v>0</v>
      </c>
      <c r="AA17" s="120">
        <f t="shared" si="10"/>
        <v>0</v>
      </c>
      <c r="AB17" s="143">
        <f t="shared" si="4"/>
        <v>0</v>
      </c>
      <c r="AC17" s="80"/>
      <c r="AD17" s="80"/>
      <c r="AE17" s="80"/>
      <c r="AF17" s="80"/>
      <c r="AG17" s="121"/>
      <c r="AH17" s="143">
        <f t="shared" si="5"/>
        <v>0</v>
      </c>
      <c r="AI17" s="80"/>
      <c r="AJ17" s="80"/>
      <c r="AK17" s="80"/>
      <c r="AL17" s="80"/>
      <c r="AM17" s="121"/>
      <c r="AN17" s="143">
        <f t="shared" si="6"/>
        <v>0</v>
      </c>
      <c r="AO17" s="80"/>
      <c r="AP17" s="80"/>
      <c r="AQ17" s="80"/>
      <c r="AR17" s="80"/>
      <c r="AS17" s="121"/>
      <c r="AT17" s="143">
        <f t="shared" si="7"/>
        <v>0</v>
      </c>
      <c r="AU17" s="118">
        <f t="shared" si="11"/>
        <v>0</v>
      </c>
      <c r="AV17" s="118">
        <f t="shared" si="11"/>
        <v>0</v>
      </c>
      <c r="AW17" s="118">
        <f t="shared" si="11"/>
        <v>0</v>
      </c>
      <c r="AX17" s="118">
        <f t="shared" si="11"/>
        <v>0</v>
      </c>
      <c r="AY17" s="120">
        <f t="shared" si="11"/>
        <v>0</v>
      </c>
    </row>
    <row r="18" spans="1:51" ht="13.5" thickBot="1" x14ac:dyDescent="0.25">
      <c r="A18" s="122"/>
      <c r="B18" s="148"/>
      <c r="C18" s="122"/>
      <c r="D18" s="149">
        <f t="shared" si="0"/>
        <v>0</v>
      </c>
      <c r="E18" s="125"/>
      <c r="F18" s="125"/>
      <c r="G18" s="125"/>
      <c r="H18" s="125"/>
      <c r="I18" s="123"/>
      <c r="J18" s="149">
        <f t="shared" si="1"/>
        <v>0</v>
      </c>
      <c r="K18" s="150"/>
      <c r="L18" s="125"/>
      <c r="M18" s="125"/>
      <c r="N18" s="125"/>
      <c r="O18" s="123"/>
      <c r="P18" s="149">
        <f t="shared" si="8"/>
        <v>0</v>
      </c>
      <c r="Q18" s="151">
        <f t="shared" si="9"/>
        <v>0</v>
      </c>
      <c r="R18" s="151">
        <f t="shared" si="35"/>
        <v>0</v>
      </c>
      <c r="S18" s="151">
        <f t="shared" si="36"/>
        <v>0</v>
      </c>
      <c r="T18" s="151">
        <f t="shared" si="37"/>
        <v>0</v>
      </c>
      <c r="U18" s="152">
        <f t="shared" si="38"/>
        <v>0</v>
      </c>
      <c r="V18" s="149">
        <f t="shared" si="3"/>
        <v>0</v>
      </c>
      <c r="W18" s="151">
        <f t="shared" si="10"/>
        <v>0</v>
      </c>
      <c r="X18" s="151">
        <f t="shared" si="10"/>
        <v>0</v>
      </c>
      <c r="Y18" s="151">
        <f t="shared" si="10"/>
        <v>0</v>
      </c>
      <c r="Z18" s="151">
        <f t="shared" si="10"/>
        <v>0</v>
      </c>
      <c r="AA18" s="152">
        <f t="shared" si="10"/>
        <v>0</v>
      </c>
      <c r="AB18" s="149">
        <f t="shared" si="4"/>
        <v>0</v>
      </c>
      <c r="AC18" s="125"/>
      <c r="AD18" s="125"/>
      <c r="AE18" s="125"/>
      <c r="AF18" s="125"/>
      <c r="AG18" s="123"/>
      <c r="AH18" s="149">
        <f t="shared" si="5"/>
        <v>0</v>
      </c>
      <c r="AI18" s="125"/>
      <c r="AJ18" s="125"/>
      <c r="AK18" s="125"/>
      <c r="AL18" s="125"/>
      <c r="AM18" s="123"/>
      <c r="AN18" s="149">
        <f t="shared" si="6"/>
        <v>0</v>
      </c>
      <c r="AO18" s="125"/>
      <c r="AP18" s="125"/>
      <c r="AQ18" s="125"/>
      <c r="AR18" s="125"/>
      <c r="AS18" s="123"/>
      <c r="AT18" s="149">
        <f t="shared" si="7"/>
        <v>0</v>
      </c>
      <c r="AU18" s="151">
        <f t="shared" si="11"/>
        <v>0</v>
      </c>
      <c r="AV18" s="151">
        <f t="shared" si="11"/>
        <v>0</v>
      </c>
      <c r="AW18" s="151">
        <f t="shared" si="11"/>
        <v>0</v>
      </c>
      <c r="AX18" s="151">
        <f t="shared" si="11"/>
        <v>0</v>
      </c>
      <c r="AY18" s="152">
        <f t="shared" si="11"/>
        <v>0</v>
      </c>
    </row>
    <row r="20" spans="1:51" ht="12.75" customHeight="1" x14ac:dyDescent="0.2">
      <c r="AB20" s="758" t="s">
        <v>59</v>
      </c>
      <c r="AC20" s="758"/>
      <c r="AD20" s="758"/>
      <c r="AE20" s="758"/>
      <c r="AF20" s="758"/>
      <c r="AG20" s="758"/>
      <c r="AH20" s="758"/>
      <c r="AI20" s="758"/>
      <c r="AJ20" s="758"/>
    </row>
    <row r="21" spans="1:51" x14ac:dyDescent="0.2">
      <c r="AB21" t="s">
        <v>492</v>
      </c>
    </row>
    <row r="22" spans="1:51" x14ac:dyDescent="0.2">
      <c r="AA22" s="299" t="s">
        <v>626</v>
      </c>
    </row>
    <row r="24" spans="1:51" ht="16.5" x14ac:dyDescent="0.25">
      <c r="AB24" s="127" t="s">
        <v>637</v>
      </c>
      <c r="AG24" s="128" t="s">
        <v>638</v>
      </c>
      <c r="AH24" s="130"/>
      <c r="AI24" s="130"/>
      <c r="AJ24" s="130"/>
      <c r="AK24" s="130"/>
      <c r="AL24" s="131" t="s">
        <v>216</v>
      </c>
      <c r="AM24" s="132"/>
      <c r="AN24" s="133"/>
      <c r="AO24" s="133"/>
    </row>
    <row r="25" spans="1:51" ht="16.5" x14ac:dyDescent="0.25">
      <c r="AB25" s="134"/>
      <c r="AG25" s="128"/>
      <c r="AH25" s="130"/>
      <c r="AI25" s="130"/>
      <c r="AJ25" s="130"/>
      <c r="AK25" s="130"/>
      <c r="AL25" s="135"/>
      <c r="AM25" s="135"/>
      <c r="AN25" s="133"/>
      <c r="AO25" s="133"/>
    </row>
    <row r="26" spans="1:51" x14ac:dyDescent="0.2">
      <c r="AB26" s="76"/>
      <c r="AG26" s="7" t="s">
        <v>639</v>
      </c>
      <c r="AH26" s="76"/>
      <c r="AI26" s="76"/>
      <c r="AJ26" s="76"/>
      <c r="AK26" s="76"/>
      <c r="AL26" s="7" t="s">
        <v>126</v>
      </c>
      <c r="AM26" s="76"/>
      <c r="AN26" s="76"/>
      <c r="AO26" s="76"/>
    </row>
  </sheetData>
  <mergeCells count="31">
    <mergeCell ref="AH5:AM5"/>
    <mergeCell ref="AB5:AG5"/>
    <mergeCell ref="AB4:AM4"/>
    <mergeCell ref="AT6:AT7"/>
    <mergeCell ref="AU6:AY6"/>
    <mergeCell ref="AN4:AS4"/>
    <mergeCell ref="AT4:AY5"/>
    <mergeCell ref="AN5:AS5"/>
    <mergeCell ref="AB20:AJ20"/>
    <mergeCell ref="AH6:AH7"/>
    <mergeCell ref="AI6:AM6"/>
    <mergeCell ref="AN6:AN7"/>
    <mergeCell ref="AO6:AS6"/>
    <mergeCell ref="AB6:AB7"/>
    <mergeCell ref="AC6:AG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9">
    <cfRule type="cellIs" priority="1" operator="notEqual">
      <formula>$AT$8</formula>
    </cfRule>
  </conditionalFormatting>
  <pageMargins left="0.2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7"/>
  <sheetViews>
    <sheetView topLeftCell="O1" zoomScale="70" zoomScaleNormal="70" workbookViewId="0">
      <selection activeCell="AB23" sqref="AB23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0" width="4.7109375" customWidth="1"/>
    <col min="51" max="51" width="8.14062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2"/>
      <c r="C2" s="725" t="s">
        <v>640</v>
      </c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202"/>
      <c r="Y2" s="202"/>
      <c r="Z2" s="202"/>
      <c r="AA2" s="202"/>
      <c r="AB2" s="766" t="s">
        <v>256</v>
      </c>
      <c r="AC2" s="766"/>
      <c r="AD2" s="766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264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89" t="s">
        <v>238</v>
      </c>
      <c r="B4" s="791" t="s">
        <v>265</v>
      </c>
      <c r="C4" s="770" t="s">
        <v>262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2"/>
      <c r="X4" s="770" t="s">
        <v>262</v>
      </c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2"/>
      <c r="AS4" s="780" t="s">
        <v>263</v>
      </c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2"/>
    </row>
    <row r="5" spans="1:58" ht="33" customHeight="1" x14ac:dyDescent="0.2">
      <c r="A5" s="790"/>
      <c r="B5" s="792"/>
      <c r="C5" s="764" t="s">
        <v>202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65"/>
      <c r="X5" s="764" t="s">
        <v>203</v>
      </c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65"/>
      <c r="AS5" s="783" t="s">
        <v>202</v>
      </c>
      <c r="AT5" s="784"/>
      <c r="AU5" s="784"/>
      <c r="AV5" s="784"/>
      <c r="AW5" s="784"/>
      <c r="AX5" s="784"/>
      <c r="AY5" s="785"/>
      <c r="AZ5" s="786" t="s">
        <v>203</v>
      </c>
      <c r="BA5" s="787"/>
      <c r="BB5" s="787"/>
      <c r="BC5" s="787"/>
      <c r="BD5" s="787"/>
      <c r="BE5" s="787"/>
      <c r="BF5" s="788"/>
    </row>
    <row r="6" spans="1:58" x14ac:dyDescent="0.2">
      <c r="A6" s="790"/>
      <c r="B6" s="792"/>
      <c r="C6" s="773" t="s">
        <v>204</v>
      </c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  <c r="T6" s="774"/>
      <c r="U6" s="774"/>
      <c r="V6" s="774"/>
      <c r="W6" s="775"/>
      <c r="X6" s="773" t="s">
        <v>204</v>
      </c>
      <c r="Y6" s="774"/>
      <c r="Z6" s="774"/>
      <c r="AA6" s="774"/>
      <c r="AB6" s="774"/>
      <c r="AC6" s="774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5"/>
      <c r="AS6" s="773" t="s">
        <v>204</v>
      </c>
      <c r="AT6" s="774"/>
      <c r="AU6" s="774"/>
      <c r="AV6" s="774"/>
      <c r="AW6" s="774"/>
      <c r="AX6" s="774"/>
      <c r="AY6" s="775"/>
      <c r="AZ6" s="777" t="s">
        <v>204</v>
      </c>
      <c r="BA6" s="778"/>
      <c r="BB6" s="778"/>
      <c r="BC6" s="778"/>
      <c r="BD6" s="778"/>
      <c r="BE6" s="778"/>
      <c r="BF6" s="779"/>
    </row>
    <row r="7" spans="1:58" s="209" customFormat="1" ht="24" customHeight="1" x14ac:dyDescent="0.2">
      <c r="A7" s="790"/>
      <c r="B7" s="793"/>
      <c r="C7" s="205" t="s">
        <v>87</v>
      </c>
      <c r="D7" s="206">
        <v>1</v>
      </c>
      <c r="E7" s="206" t="s">
        <v>52</v>
      </c>
      <c r="F7" s="206" t="s">
        <v>239</v>
      </c>
      <c r="G7" s="206" t="s">
        <v>240</v>
      </c>
      <c r="H7" s="206" t="s">
        <v>205</v>
      </c>
      <c r="I7" s="206" t="s">
        <v>206</v>
      </c>
      <c r="J7" s="206" t="s">
        <v>207</v>
      </c>
      <c r="K7" s="206" t="s">
        <v>266</v>
      </c>
      <c r="L7" s="206" t="s">
        <v>267</v>
      </c>
      <c r="M7" s="206" t="s">
        <v>268</v>
      </c>
      <c r="N7" s="206" t="s">
        <v>269</v>
      </c>
      <c r="O7" s="206" t="s">
        <v>270</v>
      </c>
      <c r="P7" s="206" t="s">
        <v>271</v>
      </c>
      <c r="Q7" s="206" t="s">
        <v>208</v>
      </c>
      <c r="R7" s="206" t="s">
        <v>209</v>
      </c>
      <c r="S7" s="206" t="s">
        <v>210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87</v>
      </c>
      <c r="Y7" s="206">
        <v>1</v>
      </c>
      <c r="Z7" s="206" t="s">
        <v>52</v>
      </c>
      <c r="AA7" s="206" t="s">
        <v>239</v>
      </c>
      <c r="AB7" s="206" t="s">
        <v>240</v>
      </c>
      <c r="AC7" s="206" t="s">
        <v>205</v>
      </c>
      <c r="AD7" s="206" t="s">
        <v>206</v>
      </c>
      <c r="AE7" s="206" t="s">
        <v>207</v>
      </c>
      <c r="AF7" s="206" t="s">
        <v>266</v>
      </c>
      <c r="AG7" s="206" t="s">
        <v>267</v>
      </c>
      <c r="AH7" s="206" t="s">
        <v>268</v>
      </c>
      <c r="AI7" s="206" t="s">
        <v>269</v>
      </c>
      <c r="AJ7" s="206" t="s">
        <v>270</v>
      </c>
      <c r="AK7" s="206" t="s">
        <v>271</v>
      </c>
      <c r="AL7" s="206" t="s">
        <v>208</v>
      </c>
      <c r="AM7" s="206" t="s">
        <v>209</v>
      </c>
      <c r="AN7" s="206" t="s">
        <v>210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87</v>
      </c>
      <c r="AT7" s="206">
        <v>1</v>
      </c>
      <c r="AU7" s="206" t="s">
        <v>52</v>
      </c>
      <c r="AV7" s="206" t="s">
        <v>239</v>
      </c>
      <c r="AW7" s="206" t="s">
        <v>205</v>
      </c>
      <c r="AX7" s="206" t="s">
        <v>206</v>
      </c>
      <c r="AY7" s="207">
        <v>4</v>
      </c>
      <c r="AZ7" s="208" t="s">
        <v>87</v>
      </c>
      <c r="BA7" s="206">
        <v>1</v>
      </c>
      <c r="BB7" s="206" t="s">
        <v>52</v>
      </c>
      <c r="BC7" s="206" t="s">
        <v>239</v>
      </c>
      <c r="BD7" s="206" t="s">
        <v>205</v>
      </c>
      <c r="BE7" s="206" t="s">
        <v>206</v>
      </c>
      <c r="BF7" s="207">
        <v>4</v>
      </c>
    </row>
    <row r="8" spans="1:58" x14ac:dyDescent="0.2">
      <c r="A8" s="210"/>
      <c r="B8" s="211" t="s">
        <v>241</v>
      </c>
      <c r="C8" s="143">
        <f t="shared" ref="C8:C20" si="0">D8+E8+F8+G8+H8+I8+J8+K8+L8+M8+N8+O8+P8+Q8+R8+S8+T8+U8+V8+W8</f>
        <v>8</v>
      </c>
      <c r="D8" s="118">
        <f t="shared" ref="D8:W8" si="1">SUM(D9:D20)</f>
        <v>7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20" si="2">Y8+Z8+AA8+AB8+AC8+AD8+AE8+AF8+AG8+AH8+AI8+AJ8+AK8+AL8+AM8+AN8+AO8+AP8+AQ8+AR8</f>
        <v>10</v>
      </c>
      <c r="Y8" s="118">
        <f t="shared" ref="Y8:AR8" si="3">SUM(Y9:Y20)</f>
        <v>5</v>
      </c>
      <c r="Z8" s="118">
        <f t="shared" si="3"/>
        <v>1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33</v>
      </c>
      <c r="AT8" s="118">
        <f t="shared" ref="AT8:AY8" si="4">SUM(AT9:AT20)</f>
        <v>29</v>
      </c>
      <c r="AU8" s="118">
        <f t="shared" si="4"/>
        <v>3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 t="shared" ref="BA8:BF8" si="5">SUM(BA9:BA20)</f>
        <v>0</v>
      </c>
      <c r="BB8" s="118">
        <f t="shared" si="5"/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630</v>
      </c>
      <c r="C9" s="143">
        <f t="shared" si="0"/>
        <v>2</v>
      </c>
      <c r="D9" s="80">
        <v>1</v>
      </c>
      <c r="E9" s="80"/>
      <c r="F9" s="80"/>
      <c r="G9" s="80"/>
      <c r="H9" s="80"/>
      <c r="I9" s="80"/>
      <c r="J9" s="80"/>
      <c r="K9" s="80"/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/>
      <c r="Z9" s="80"/>
      <c r="AA9" s="80"/>
      <c r="AB9" s="80">
        <v>1</v>
      </c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20" si="6">AT9+AU9+AV9+AW9+AX9+AY9</f>
        <v>5</v>
      </c>
      <c r="AT9" s="80">
        <v>4</v>
      </c>
      <c r="AU9" s="80">
        <v>1</v>
      </c>
      <c r="AV9" s="80"/>
      <c r="AW9" s="80"/>
      <c r="AX9" s="80"/>
      <c r="AY9" s="121"/>
      <c r="AZ9" s="117">
        <f t="shared" ref="AZ9:AZ20" si="7">BA9+BB9+BC9+BD9+BE9+BF9</f>
        <v>1</v>
      </c>
      <c r="BA9" s="80"/>
      <c r="BB9" s="80">
        <v>1</v>
      </c>
      <c r="BC9" s="80"/>
      <c r="BD9" s="80"/>
      <c r="BE9" s="80"/>
      <c r="BF9" s="121"/>
    </row>
    <row r="10" spans="1:58" x14ac:dyDescent="0.2">
      <c r="A10" s="116">
        <v>2</v>
      </c>
      <c r="B10" s="116" t="s">
        <v>631</v>
      </c>
      <c r="C10" s="143">
        <f t="shared" si="0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5</v>
      </c>
      <c r="Y10" s="80">
        <v>2</v>
      </c>
      <c r="Z10" s="80">
        <v>1</v>
      </c>
      <c r="AA10" s="80"/>
      <c r="AB10" s="80">
        <v>2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19</v>
      </c>
      <c r="AT10" s="80">
        <v>18</v>
      </c>
      <c r="AU10" s="80"/>
      <c r="AV10" s="80">
        <v>1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632</v>
      </c>
      <c r="C11" s="143">
        <f t="shared" si="0"/>
        <v>4</v>
      </c>
      <c r="D11" s="80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2</v>
      </c>
      <c r="Y11" s="80">
        <v>2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9</v>
      </c>
      <c r="AT11" s="80">
        <v>7</v>
      </c>
      <c r="AU11" s="80">
        <v>2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633</v>
      </c>
      <c r="C12" s="143">
        <f t="shared" si="0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634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2</v>
      </c>
      <c r="Y13" s="80">
        <v>1</v>
      </c>
      <c r="Z13" s="80"/>
      <c r="AA13" s="80"/>
      <c r="AB13" s="80"/>
      <c r="AC13" s="80"/>
      <c r="AD13" s="80"/>
      <c r="AE13" s="80"/>
      <c r="AF13" s="80">
        <v>1</v>
      </c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60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60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60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 t="shared" si="7"/>
        <v>0</v>
      </c>
      <c r="BA19" s="80"/>
      <c r="BB19" s="80"/>
      <c r="BC19" s="80"/>
      <c r="BD19" s="80"/>
      <c r="BE19" s="80"/>
      <c r="BF19" s="121"/>
    </row>
    <row r="20" spans="1:60" ht="13.5" thickBot="1" x14ac:dyDescent="0.25">
      <c r="A20" s="122"/>
      <c r="B20" s="122"/>
      <c r="C20" s="149">
        <f t="shared" si="0"/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49">
        <f t="shared" si="2"/>
        <v>0</v>
      </c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49">
        <f t="shared" si="6"/>
        <v>0</v>
      </c>
      <c r="AT20" s="125"/>
      <c r="AU20" s="125"/>
      <c r="AV20" s="125"/>
      <c r="AW20" s="125"/>
      <c r="AX20" s="125"/>
      <c r="AY20" s="123"/>
      <c r="AZ20" s="124">
        <f t="shared" si="7"/>
        <v>0</v>
      </c>
      <c r="BA20" s="125"/>
      <c r="BB20" s="125"/>
      <c r="BC20" s="125"/>
      <c r="BD20" s="125"/>
      <c r="BE20" s="125"/>
      <c r="BF20" s="123"/>
    </row>
    <row r="21" spans="1:60" s="214" customFormat="1" x14ac:dyDescent="0.2">
      <c r="A21" s="212"/>
      <c r="B21" s="212"/>
      <c r="C21" s="213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3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3"/>
      <c r="AT21" s="212"/>
      <c r="AU21" s="212"/>
      <c r="AV21" s="212"/>
      <c r="AW21" s="212"/>
      <c r="AX21" s="212"/>
      <c r="AY21" s="212"/>
      <c r="AZ21" s="213"/>
      <c r="BA21" s="212"/>
      <c r="BB21" s="212"/>
      <c r="BC21" s="212"/>
      <c r="BD21" s="212"/>
      <c r="BE21" s="212"/>
      <c r="BF21" s="212"/>
    </row>
    <row r="22" spans="1:60" s="214" customFormat="1" ht="12.75" customHeight="1" x14ac:dyDescent="0.2">
      <c r="A22" s="212"/>
      <c r="AY22" s="758"/>
      <c r="AZ22" s="758"/>
      <c r="BA22" s="758"/>
      <c r="BB22" s="758"/>
      <c r="BC22" s="758"/>
      <c r="BD22" s="758"/>
      <c r="BE22" s="758"/>
      <c r="BF22" s="758"/>
      <c r="BG22" s="82"/>
      <c r="BH22" s="82"/>
    </row>
    <row r="23" spans="1:60" ht="16.5" x14ac:dyDescent="0.25">
      <c r="A23" s="65"/>
      <c r="Z23" s="127" t="s">
        <v>642</v>
      </c>
      <c r="AC23" s="128" t="s">
        <v>641</v>
      </c>
      <c r="AD23" s="129"/>
      <c r="AE23" s="129"/>
      <c r="AF23" s="130"/>
      <c r="AG23" s="131" t="s">
        <v>216</v>
      </c>
      <c r="AH23" s="130"/>
      <c r="AI23" s="130"/>
    </row>
    <row r="24" spans="1:60" ht="16.5" x14ac:dyDescent="0.25">
      <c r="AS24" s="134"/>
      <c r="AV24" s="128"/>
      <c r="AW24" s="129"/>
      <c r="AX24" s="129"/>
      <c r="AY24" s="130"/>
      <c r="AZ24" s="135"/>
      <c r="BA24" s="130"/>
      <c r="BB24" s="130"/>
    </row>
    <row r="25" spans="1:60" ht="15.75" x14ac:dyDescent="0.25">
      <c r="B25" s="154"/>
      <c r="Z25" s="7" t="s">
        <v>639</v>
      </c>
      <c r="AA25" s="76"/>
      <c r="AB25" s="76"/>
      <c r="AC25" s="76"/>
      <c r="AD25" s="7" t="s">
        <v>126</v>
      </c>
      <c r="AE25" s="76"/>
      <c r="AF25" s="76"/>
      <c r="AS25" s="76"/>
    </row>
    <row r="26" spans="1:60" ht="16.5" customHeight="1" x14ac:dyDescent="0.25">
      <c r="B26" s="154"/>
    </row>
    <row r="27" spans="1:60" x14ac:dyDescent="0.2">
      <c r="B27" s="113"/>
    </row>
    <row r="28" spans="1:60" x14ac:dyDescent="0.2">
      <c r="B28" s="113"/>
    </row>
    <row r="29" spans="1:60" ht="12.75" customHeight="1" x14ac:dyDescent="0.25">
      <c r="B29" s="540"/>
      <c r="C29" s="541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1"/>
      <c r="AS29" s="67"/>
      <c r="AZ29" s="67"/>
    </row>
    <row r="30" spans="1:60" ht="17.25" customHeight="1" x14ac:dyDescent="0.2">
      <c r="B30" s="541"/>
      <c r="C30" s="541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1"/>
      <c r="Z30" s="67"/>
      <c r="AB30" s="758" t="s">
        <v>59</v>
      </c>
      <c r="AC30" s="758"/>
      <c r="AD30" s="758"/>
      <c r="AE30" s="758"/>
      <c r="AF30" s="758"/>
      <c r="AG30" s="758"/>
      <c r="AH30" s="758"/>
      <c r="AI30" s="758"/>
      <c r="AS30" s="67"/>
      <c r="AZ30" s="67"/>
    </row>
    <row r="31" spans="1:60" ht="15.75" customHeight="1" x14ac:dyDescent="0.2">
      <c r="B31" s="541"/>
      <c r="C31" s="541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1"/>
      <c r="Z31" s="67"/>
      <c r="AB31" s="98" t="s">
        <v>492</v>
      </c>
      <c r="AG31" s="67"/>
    </row>
    <row r="32" spans="1:60" ht="15.75" customHeight="1" x14ac:dyDescent="0.25">
      <c r="B32" s="540"/>
      <c r="C32" s="541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1"/>
      <c r="Z32" s="201"/>
      <c r="AA32" s="299" t="s">
        <v>626</v>
      </c>
      <c r="AB32" s="200"/>
      <c r="AC32" s="200"/>
      <c r="AD32" s="200"/>
      <c r="AE32" s="200"/>
      <c r="AF32" s="200"/>
      <c r="AG32" s="201"/>
      <c r="AH32" s="200"/>
      <c r="AI32" s="200"/>
      <c r="AJ32" s="200"/>
      <c r="AK32" s="200"/>
      <c r="AL32" s="200"/>
      <c r="AM32" s="200"/>
      <c r="AN32" s="200"/>
    </row>
    <row r="33" spans="1:52" s="200" customFormat="1" ht="15.95" customHeight="1" x14ac:dyDescent="0.2">
      <c r="B33" s="776"/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413"/>
      <c r="Y33" s="413"/>
      <c r="Z33" s="137"/>
      <c r="AA33"/>
      <c r="AB33"/>
      <c r="AC33"/>
      <c r="AD33"/>
      <c r="AE33"/>
      <c r="AF33"/>
      <c r="AG33" s="137"/>
      <c r="AH33"/>
      <c r="AI33"/>
      <c r="AJ33"/>
      <c r="AK33"/>
      <c r="AL33"/>
      <c r="AM33"/>
      <c r="AN33"/>
    </row>
    <row r="34" spans="1:52" ht="15.95" customHeight="1" x14ac:dyDescent="0.2"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769"/>
      <c r="S34" s="769"/>
      <c r="T34" s="769"/>
      <c r="U34" s="769"/>
      <c r="V34" s="769"/>
      <c r="W34" s="769"/>
      <c r="X34" s="543"/>
    </row>
    <row r="35" spans="1:52" ht="27.75" customHeight="1" x14ac:dyDescent="0.2"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544"/>
      <c r="Y35" s="412"/>
      <c r="Z35" s="412"/>
      <c r="AA35" s="412"/>
      <c r="AB35" s="412"/>
      <c r="AS35" s="137"/>
      <c r="AZ35" s="137"/>
    </row>
    <row r="36" spans="1:52" ht="15.95" customHeight="1" x14ac:dyDescent="0.2"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543"/>
      <c r="AS36" s="137"/>
      <c r="AZ36" s="137"/>
    </row>
    <row r="37" spans="1:52" ht="15.95" customHeight="1" x14ac:dyDescent="0.2"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543"/>
      <c r="AS37" s="137"/>
      <c r="AZ37" s="137"/>
    </row>
    <row r="38" spans="1:52" ht="15.95" customHeight="1" x14ac:dyDescent="0.2">
      <c r="B38" s="767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  <c r="U38" s="767"/>
      <c r="V38" s="767"/>
      <c r="W38" s="767"/>
      <c r="X38" s="543"/>
      <c r="AS38" s="137"/>
      <c r="AZ38" s="137"/>
    </row>
    <row r="39" spans="1:52" ht="15.95" customHeight="1" x14ac:dyDescent="0.2">
      <c r="B39" s="768"/>
      <c r="C39" s="769"/>
      <c r="D39" s="769"/>
      <c r="E39" s="769"/>
      <c r="F39" s="769"/>
      <c r="G39" s="769"/>
      <c r="H39" s="769"/>
      <c r="I39" s="769"/>
      <c r="J39" s="769"/>
      <c r="K39" s="769"/>
      <c r="L39" s="769"/>
      <c r="M39" s="769"/>
      <c r="N39" s="769"/>
      <c r="O39" s="769"/>
      <c r="P39" s="769"/>
      <c r="Q39" s="769"/>
      <c r="R39" s="769"/>
      <c r="S39" s="769"/>
      <c r="T39" s="769"/>
      <c r="U39" s="769"/>
      <c r="V39" s="769"/>
      <c r="W39" s="769"/>
      <c r="X39" s="543"/>
      <c r="AS39" s="137"/>
      <c r="AZ39" s="137"/>
    </row>
    <row r="40" spans="1:52" ht="15.95" customHeight="1" x14ac:dyDescent="0.2">
      <c r="B40" s="767"/>
      <c r="C40" s="767"/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543"/>
      <c r="AS40" s="137"/>
      <c r="AZ40" s="137"/>
    </row>
    <row r="41" spans="1:52" ht="15.95" customHeight="1" x14ac:dyDescent="0.2">
      <c r="B41" s="767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  <c r="U41" s="767"/>
      <c r="V41" s="767"/>
      <c r="W41" s="767"/>
      <c r="X41" s="543"/>
      <c r="AS41" s="137"/>
      <c r="AZ41" s="137"/>
    </row>
    <row r="42" spans="1:52" ht="28.5" customHeight="1" x14ac:dyDescent="0.2">
      <c r="A42" s="214"/>
      <c r="B42" s="767"/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  <c r="O42" s="767"/>
      <c r="P42" s="767"/>
      <c r="Q42" s="767"/>
      <c r="R42" s="767"/>
      <c r="S42" s="767"/>
      <c r="T42" s="767"/>
      <c r="U42" s="767"/>
      <c r="V42" s="767"/>
      <c r="W42" s="767"/>
      <c r="X42" s="543"/>
      <c r="AS42" s="137"/>
      <c r="AZ42" s="137"/>
    </row>
    <row r="43" spans="1:52" ht="15.95" customHeight="1" x14ac:dyDescent="0.2">
      <c r="A43" s="214"/>
      <c r="B43" s="768"/>
      <c r="C43" s="769"/>
      <c r="D43" s="769"/>
      <c r="E43" s="769"/>
      <c r="F43" s="769"/>
      <c r="G43" s="769"/>
      <c r="H43" s="769"/>
      <c r="I43" s="769"/>
      <c r="J43" s="769"/>
      <c r="K43" s="769"/>
      <c r="L43" s="769"/>
      <c r="M43" s="769"/>
      <c r="N43" s="769"/>
      <c r="O43" s="769"/>
      <c r="P43" s="769"/>
      <c r="Q43" s="769"/>
      <c r="R43" s="769"/>
      <c r="S43" s="769"/>
      <c r="T43" s="769"/>
      <c r="U43" s="769"/>
      <c r="V43" s="769"/>
      <c r="W43" s="769"/>
      <c r="X43" s="137"/>
      <c r="AS43" s="137"/>
      <c r="AZ43" s="137"/>
    </row>
    <row r="44" spans="1:52" ht="15.95" customHeight="1" x14ac:dyDescent="0.2">
      <c r="A44" s="214"/>
      <c r="B44" s="767"/>
      <c r="C44" s="767"/>
      <c r="D44" s="767"/>
      <c r="E44" s="767"/>
      <c r="F44" s="767"/>
      <c r="G44" s="767"/>
      <c r="H44" s="767"/>
      <c r="I44" s="767"/>
      <c r="J44" s="767"/>
      <c r="K44" s="767"/>
      <c r="L44" s="767"/>
      <c r="M44" s="767"/>
      <c r="N44" s="767"/>
      <c r="O44" s="767"/>
      <c r="P44" s="767"/>
      <c r="Q44" s="767"/>
      <c r="R44" s="767"/>
      <c r="S44" s="767"/>
      <c r="T44" s="767"/>
      <c r="U44" s="767"/>
      <c r="V44" s="767"/>
      <c r="W44" s="767"/>
      <c r="X44" s="137"/>
      <c r="AS44" s="137"/>
      <c r="AZ44" s="137"/>
    </row>
    <row r="45" spans="1:52" ht="15.95" customHeight="1" x14ac:dyDescent="0.2">
      <c r="A45" s="214"/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7"/>
      <c r="R45" s="767"/>
      <c r="S45" s="767"/>
      <c r="T45" s="767"/>
      <c r="U45" s="767"/>
      <c r="V45" s="767"/>
      <c r="W45" s="767"/>
      <c r="X45" s="137"/>
      <c r="AS45" s="137"/>
      <c r="AZ45" s="137"/>
    </row>
    <row r="46" spans="1:52" ht="15.95" customHeight="1" x14ac:dyDescent="0.2">
      <c r="A46" s="214"/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137"/>
      <c r="AS46" s="137"/>
      <c r="AZ46" s="137"/>
    </row>
    <row r="47" spans="1:52" ht="15.95" customHeight="1" x14ac:dyDescent="0.2">
      <c r="A47" s="214"/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137"/>
      <c r="AS47" s="137"/>
      <c r="AZ47" s="137"/>
    </row>
    <row r="48" spans="1:52" ht="15.95" customHeight="1" x14ac:dyDescent="0.2">
      <c r="A48" s="214"/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137"/>
      <c r="AS48" s="137"/>
      <c r="AZ48" s="137"/>
    </row>
    <row r="49" spans="1:52" ht="15.95" customHeight="1" x14ac:dyDescent="0.2">
      <c r="A49" s="214"/>
      <c r="B49" s="767"/>
      <c r="C49" s="767"/>
      <c r="D49" s="767"/>
      <c r="E49" s="767"/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7"/>
      <c r="T49" s="767"/>
      <c r="U49" s="767"/>
      <c r="V49" s="767"/>
      <c r="W49" s="767"/>
      <c r="X49" s="137"/>
      <c r="AS49" s="137"/>
      <c r="AZ49" s="137"/>
    </row>
    <row r="50" spans="1:52" ht="15.95" customHeight="1" x14ac:dyDescent="0.2">
      <c r="A50" s="214"/>
      <c r="B50" s="768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137"/>
      <c r="AS50" s="137"/>
      <c r="AZ50" s="137"/>
    </row>
    <row r="51" spans="1:52" ht="15.95" customHeight="1" x14ac:dyDescent="0.2">
      <c r="A51" s="214"/>
      <c r="B51" s="767"/>
      <c r="C51" s="767"/>
      <c r="D51" s="767"/>
      <c r="E51" s="767"/>
      <c r="F51" s="767"/>
      <c r="G51" s="767"/>
      <c r="H51" s="767"/>
      <c r="I51" s="767"/>
      <c r="J51" s="767"/>
      <c r="K51" s="767"/>
      <c r="L51" s="767"/>
      <c r="M51" s="767"/>
      <c r="N51" s="767"/>
      <c r="O51" s="767"/>
      <c r="P51" s="767"/>
      <c r="Q51" s="767"/>
      <c r="R51" s="767"/>
      <c r="S51" s="767"/>
      <c r="T51" s="767"/>
      <c r="U51" s="767"/>
      <c r="V51" s="767"/>
      <c r="W51" s="767"/>
      <c r="X51" s="137"/>
      <c r="AS51" s="137"/>
      <c r="AZ51" s="137"/>
    </row>
    <row r="52" spans="1:52" ht="15.95" customHeight="1" x14ac:dyDescent="0.2">
      <c r="A52" s="214"/>
      <c r="B52" s="767"/>
      <c r="C52" s="767"/>
      <c r="D52" s="767"/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  <c r="W52" s="767"/>
      <c r="X52" s="137"/>
      <c r="AS52" s="137"/>
      <c r="AZ52" s="137"/>
    </row>
    <row r="53" spans="1:52" ht="15.95" customHeight="1" x14ac:dyDescent="0.2">
      <c r="A53" s="214"/>
      <c r="B53" s="767"/>
      <c r="C53" s="767"/>
      <c r="D53" s="767"/>
      <c r="E53" s="767"/>
      <c r="F53" s="767"/>
      <c r="G53" s="767"/>
      <c r="H53" s="767"/>
      <c r="I53" s="767"/>
      <c r="J53" s="767"/>
      <c r="K53" s="767"/>
      <c r="L53" s="767"/>
      <c r="M53" s="767"/>
      <c r="N53" s="767"/>
      <c r="O53" s="767"/>
      <c r="P53" s="767"/>
      <c r="Q53" s="767"/>
      <c r="R53" s="767"/>
      <c r="S53" s="767"/>
      <c r="T53" s="767"/>
      <c r="U53" s="767"/>
      <c r="V53" s="767"/>
      <c r="W53" s="767"/>
      <c r="X53" s="137"/>
      <c r="AS53" s="137"/>
      <c r="AZ53" s="137"/>
    </row>
    <row r="54" spans="1:52" ht="15.95" customHeight="1" x14ac:dyDescent="0.2">
      <c r="A54" s="214"/>
      <c r="B54" s="768"/>
      <c r="C54" s="769"/>
      <c r="D54" s="769"/>
      <c r="E54" s="769"/>
      <c r="F54" s="769"/>
      <c r="G54" s="769"/>
      <c r="H54" s="769"/>
      <c r="I54" s="769"/>
      <c r="J54" s="769"/>
      <c r="K54" s="769"/>
      <c r="L54" s="769"/>
      <c r="M54" s="769"/>
      <c r="N54" s="769"/>
      <c r="O54" s="769"/>
      <c r="P54" s="769"/>
      <c r="Q54" s="769"/>
      <c r="R54" s="769"/>
      <c r="S54" s="769"/>
      <c r="T54" s="769"/>
      <c r="U54" s="769"/>
      <c r="V54" s="769"/>
      <c r="W54" s="769"/>
      <c r="X54" s="137"/>
      <c r="AS54" s="137"/>
      <c r="AZ54" s="137"/>
    </row>
    <row r="55" spans="1:52" ht="15.95" customHeight="1" x14ac:dyDescent="0.2">
      <c r="A55" s="214"/>
      <c r="B55" s="767"/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  <c r="N55" s="767"/>
      <c r="O55" s="767"/>
      <c r="P55" s="767"/>
      <c r="Q55" s="767"/>
      <c r="R55" s="767"/>
      <c r="S55" s="767"/>
      <c r="T55" s="767"/>
      <c r="U55" s="767"/>
      <c r="V55" s="767"/>
      <c r="W55" s="767"/>
      <c r="X55" s="137"/>
      <c r="AS55" s="137"/>
      <c r="AZ55" s="137"/>
    </row>
    <row r="56" spans="1:52" ht="15.95" customHeight="1" x14ac:dyDescent="0.2">
      <c r="A56" s="214"/>
      <c r="B56" s="767"/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7"/>
      <c r="T56" s="767"/>
      <c r="U56" s="767"/>
      <c r="V56" s="767"/>
      <c r="W56" s="767"/>
      <c r="X56" s="137"/>
      <c r="AS56" s="137"/>
      <c r="AZ56" s="137"/>
    </row>
    <row r="57" spans="1:52" ht="15.95" customHeight="1" x14ac:dyDescent="0.2">
      <c r="A57" s="214"/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7"/>
      <c r="X57" s="137"/>
      <c r="AS57" s="137"/>
      <c r="AZ57" s="137"/>
    </row>
    <row r="58" spans="1:52" ht="15.95" customHeight="1" x14ac:dyDescent="0.2">
      <c r="A58" s="214"/>
      <c r="B58" s="767"/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7"/>
      <c r="O58" s="767"/>
      <c r="P58" s="767"/>
      <c r="Q58" s="767"/>
      <c r="R58" s="767"/>
      <c r="S58" s="767"/>
      <c r="T58" s="767"/>
      <c r="U58" s="767"/>
      <c r="V58" s="767"/>
      <c r="W58" s="767"/>
      <c r="X58" s="137"/>
      <c r="AS58" s="137"/>
      <c r="AZ58" s="137"/>
    </row>
    <row r="59" spans="1:52" ht="15.95" customHeight="1" x14ac:dyDescent="0.2">
      <c r="A59" s="214"/>
      <c r="B59" s="794"/>
      <c r="C59" s="794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137"/>
      <c r="AS59" s="137"/>
      <c r="AZ59" s="137"/>
    </row>
    <row r="60" spans="1:52" ht="15.95" customHeight="1" x14ac:dyDescent="0.2">
      <c r="A60" s="214"/>
      <c r="B60" s="769"/>
      <c r="C60" s="769"/>
      <c r="D60" s="769"/>
      <c r="E60" s="769"/>
      <c r="F60" s="769"/>
      <c r="G60" s="769"/>
      <c r="H60" s="769"/>
      <c r="I60" s="769"/>
      <c r="J60" s="769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137"/>
      <c r="AS60" s="137"/>
      <c r="AZ60" s="137"/>
    </row>
    <row r="61" spans="1:52" ht="15.95" customHeight="1" x14ac:dyDescent="0.2">
      <c r="A61" s="214"/>
      <c r="B61" s="768"/>
      <c r="C61" s="769"/>
      <c r="D61" s="769"/>
      <c r="E61" s="769"/>
      <c r="F61" s="769"/>
      <c r="G61" s="769"/>
      <c r="H61" s="769"/>
      <c r="I61" s="769"/>
      <c r="J61" s="769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137"/>
      <c r="AS61" s="137"/>
      <c r="AZ61" s="137"/>
    </row>
    <row r="62" spans="1:52" ht="15.95" customHeight="1" x14ac:dyDescent="0.2">
      <c r="A62" s="214"/>
      <c r="B62" s="767"/>
      <c r="C62" s="767"/>
      <c r="D62" s="767"/>
      <c r="E62" s="767"/>
      <c r="F62" s="767"/>
      <c r="G62" s="767"/>
      <c r="H62" s="767"/>
      <c r="I62" s="767"/>
      <c r="J62" s="767"/>
      <c r="K62" s="767"/>
      <c r="L62" s="767"/>
      <c r="M62" s="767"/>
      <c r="N62" s="767"/>
      <c r="O62" s="767"/>
      <c r="P62" s="767"/>
      <c r="Q62" s="767"/>
      <c r="R62" s="767"/>
      <c r="S62" s="767"/>
      <c r="T62" s="767"/>
      <c r="U62" s="767"/>
      <c r="V62" s="767"/>
      <c r="W62" s="767"/>
      <c r="X62" s="137"/>
      <c r="AS62" s="137"/>
      <c r="AZ62" s="137"/>
    </row>
    <row r="63" spans="1:52" ht="15.95" customHeight="1" x14ac:dyDescent="0.2">
      <c r="A63" s="214"/>
      <c r="B63" s="767"/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767"/>
      <c r="R63" s="767"/>
      <c r="S63" s="767"/>
      <c r="T63" s="767"/>
      <c r="U63" s="767"/>
      <c r="V63" s="767"/>
      <c r="W63" s="767"/>
      <c r="X63" s="137"/>
      <c r="AS63" s="137"/>
      <c r="AZ63" s="137"/>
    </row>
    <row r="64" spans="1:52" ht="15.95" customHeight="1" x14ac:dyDescent="0.2">
      <c r="A64" s="214"/>
      <c r="B64" s="768"/>
      <c r="C64" s="769"/>
      <c r="D64" s="769"/>
      <c r="E64" s="769"/>
      <c r="F64" s="769"/>
      <c r="G64" s="769"/>
      <c r="H64" s="769"/>
      <c r="I64" s="769"/>
      <c r="J64" s="769"/>
      <c r="K64" s="769"/>
      <c r="L64" s="769"/>
      <c r="M64" s="769"/>
      <c r="N64" s="769"/>
      <c r="O64" s="769"/>
      <c r="P64" s="769"/>
      <c r="Q64" s="769"/>
      <c r="R64" s="769"/>
      <c r="S64" s="769"/>
      <c r="T64" s="769"/>
      <c r="U64" s="769"/>
      <c r="V64" s="769"/>
      <c r="W64" s="769"/>
      <c r="X64" s="137"/>
      <c r="AS64" s="137"/>
      <c r="AZ64" s="137"/>
    </row>
    <row r="65" spans="1:52" ht="15.95" customHeight="1" x14ac:dyDescent="0.2">
      <c r="A65" s="214"/>
      <c r="B65" s="767"/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767"/>
      <c r="P65" s="767"/>
      <c r="Q65" s="767"/>
      <c r="R65" s="767"/>
      <c r="S65" s="767"/>
      <c r="T65" s="767"/>
      <c r="U65" s="767"/>
      <c r="V65" s="767"/>
      <c r="W65" s="767"/>
      <c r="X65" s="137"/>
      <c r="AS65" s="137"/>
      <c r="AZ65" s="137"/>
    </row>
    <row r="66" spans="1:52" ht="15.95" customHeight="1" x14ac:dyDescent="0.2">
      <c r="A66" s="214"/>
      <c r="B66" s="767"/>
      <c r="C66" s="767"/>
      <c r="D66" s="767"/>
      <c r="E66" s="767"/>
      <c r="F66" s="767"/>
      <c r="G66" s="767"/>
      <c r="H66" s="767"/>
      <c r="I66" s="767"/>
      <c r="J66" s="767"/>
      <c r="K66" s="767"/>
      <c r="L66" s="767"/>
      <c r="M66" s="767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137"/>
      <c r="AS66" s="137"/>
      <c r="AZ66" s="137"/>
    </row>
    <row r="67" spans="1:52" ht="15.95" customHeight="1" x14ac:dyDescent="0.2">
      <c r="A67" s="214"/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  <c r="M67" s="769"/>
      <c r="N67" s="769"/>
      <c r="O67" s="769"/>
      <c r="P67" s="769"/>
      <c r="Q67" s="769"/>
      <c r="R67" s="769"/>
      <c r="S67" s="769"/>
      <c r="T67" s="769"/>
      <c r="U67" s="769"/>
      <c r="V67" s="769"/>
      <c r="W67" s="769"/>
      <c r="X67" s="137"/>
      <c r="AS67" s="137"/>
      <c r="AZ67" s="137"/>
    </row>
    <row r="68" spans="1:52" x14ac:dyDescent="0.2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</row>
    <row r="69" spans="1:52" x14ac:dyDescent="0.2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</row>
    <row r="70" spans="1:52" x14ac:dyDescent="0.2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</row>
    <row r="71" spans="1:52" x14ac:dyDescent="0.2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</row>
    <row r="72" spans="1:52" x14ac:dyDescent="0.2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</row>
    <row r="73" spans="1:52" x14ac:dyDescent="0.2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</row>
    <row r="74" spans="1:52" x14ac:dyDescent="0.2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</row>
    <row r="75" spans="1:52" x14ac:dyDescent="0.2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</row>
    <row r="76" spans="1:52" x14ac:dyDescent="0.2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</row>
    <row r="77" spans="1:52" x14ac:dyDescent="0.2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</row>
    <row r="78" spans="1:52" x14ac:dyDescent="0.2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</row>
    <row r="79" spans="1:52" x14ac:dyDescent="0.2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</row>
    <row r="80" spans="1:52" x14ac:dyDescent="0.2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</row>
    <row r="81" spans="1:23" x14ac:dyDescent="0.2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</row>
    <row r="82" spans="1:23" x14ac:dyDescent="0.2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</row>
    <row r="83" spans="1:23" x14ac:dyDescent="0.2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</row>
    <row r="84" spans="1:23" x14ac:dyDescent="0.2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</row>
    <row r="85" spans="1:23" x14ac:dyDescent="0.2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</row>
    <row r="86" spans="1:23" x14ac:dyDescent="0.2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</row>
    <row r="87" spans="1:23" x14ac:dyDescent="0.2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</row>
  </sheetData>
  <mergeCells count="52">
    <mergeCell ref="B60:W60"/>
    <mergeCell ref="B61:W61"/>
    <mergeCell ref="B58:W58"/>
    <mergeCell ref="B59:W59"/>
    <mergeCell ref="B52:W52"/>
    <mergeCell ref="B53:W53"/>
    <mergeCell ref="B54:W54"/>
    <mergeCell ref="B55:W55"/>
    <mergeCell ref="B56:W56"/>
    <mergeCell ref="B57:W57"/>
    <mergeCell ref="B67:W67"/>
    <mergeCell ref="B62:W62"/>
    <mergeCell ref="B63:W63"/>
    <mergeCell ref="B64:W64"/>
    <mergeCell ref="B65:W65"/>
    <mergeCell ref="B66:W66"/>
    <mergeCell ref="A4:A7"/>
    <mergeCell ref="B4:B7"/>
    <mergeCell ref="C4:W4"/>
    <mergeCell ref="C6:W6"/>
    <mergeCell ref="B46:W46"/>
    <mergeCell ref="B47:W47"/>
    <mergeCell ref="B48:W48"/>
    <mergeCell ref="B49:W49"/>
    <mergeCell ref="B50:W50"/>
    <mergeCell ref="B51:W51"/>
    <mergeCell ref="AS4:BF4"/>
    <mergeCell ref="C5:W5"/>
    <mergeCell ref="X5:AR5"/>
    <mergeCell ref="AS5:AY5"/>
    <mergeCell ref="AZ5:BF5"/>
    <mergeCell ref="AS6:AY6"/>
    <mergeCell ref="AZ6:BF6"/>
    <mergeCell ref="B45:W45"/>
    <mergeCell ref="B34:W34"/>
    <mergeCell ref="B37:W37"/>
    <mergeCell ref="B38:W38"/>
    <mergeCell ref="B39:W39"/>
    <mergeCell ref="B36:W36"/>
    <mergeCell ref="B41:W41"/>
    <mergeCell ref="B42:W42"/>
    <mergeCell ref="B35:W35"/>
    <mergeCell ref="AB30:AI30"/>
    <mergeCell ref="AY22:BF22"/>
    <mergeCell ref="AB2:AD2"/>
    <mergeCell ref="B40:W40"/>
    <mergeCell ref="B43:W43"/>
    <mergeCell ref="B44:W44"/>
    <mergeCell ref="X4:AR4"/>
    <mergeCell ref="X6:AR6"/>
    <mergeCell ref="C2:W2"/>
    <mergeCell ref="B33:W33"/>
  </mergeCells>
  <hyperlinks>
    <hyperlink ref="D1:E1" location="'Списък Приложения'!A1" display="НАЗАД"/>
    <hyperlink ref="AB2:AD2" location="'Списък Приложения'!A1" display="НАЗАД"/>
  </hyperlinks>
  <pageMargins left="0.26" right="0.2" top="0.42" bottom="0.2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74"/>
  <sheetViews>
    <sheetView zoomScale="90" zoomScaleNormal="90" workbookViewId="0">
      <selection activeCell="W15" sqref="W15"/>
    </sheetView>
  </sheetViews>
  <sheetFormatPr defaultRowHeight="12.75" x14ac:dyDescent="0.2"/>
  <cols>
    <col min="1" max="1" width="4.28515625" customWidth="1"/>
    <col min="2" max="2" width="35.710937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4.28515625" customWidth="1"/>
    <col min="8" max="8" width="5.140625" customWidth="1"/>
    <col min="9" max="9" width="5.7109375" customWidth="1"/>
    <col min="10" max="10" width="4.28515625" customWidth="1"/>
    <col min="11" max="11" width="6.140625" customWidth="1"/>
    <col min="12" max="12" width="4.5703125" customWidth="1"/>
    <col min="13" max="13" width="6.85546875" customWidth="1"/>
    <col min="14" max="14" width="4" customWidth="1"/>
    <col min="15" max="15" width="4.5703125" customWidth="1"/>
    <col min="16" max="16" width="6.7109375" customWidth="1"/>
    <col min="17" max="18" width="5.85546875" customWidth="1"/>
    <col min="19" max="19" width="5" customWidth="1"/>
    <col min="20" max="20" width="5.7109375" customWidth="1"/>
    <col min="21" max="21" width="4.42578125" customWidth="1"/>
    <col min="22" max="22" width="4.85546875" bestFit="1" customWidth="1"/>
    <col min="23" max="23" width="6.5703125" customWidth="1"/>
    <col min="24" max="24" width="4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3.28515625" customWidth="1"/>
    <col min="32" max="32" width="6" customWidth="1"/>
    <col min="33" max="33" width="5" customWidth="1"/>
    <col min="34" max="34" width="5.85546875" customWidth="1"/>
    <col min="35" max="35" width="2.85546875" customWidth="1"/>
    <col min="36" max="36" width="4.85546875" bestFit="1" customWidth="1"/>
    <col min="37" max="37" width="6.85546875" customWidth="1"/>
    <col min="38" max="38" width="2.42578125" customWidth="1"/>
    <col min="39" max="39" width="5.2851562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7" customWidth="1"/>
    <col min="46" max="46" width="6.4257812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45" t="s">
        <v>256</v>
      </c>
      <c r="O1" s="745"/>
    </row>
    <row r="2" spans="1:59" ht="15" x14ac:dyDescent="0.25">
      <c r="B2" s="115"/>
      <c r="C2" s="411" t="s">
        <v>219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629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1" t="s">
        <v>656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1" t="s">
        <v>201</v>
      </c>
      <c r="B5" s="802" t="s">
        <v>265</v>
      </c>
      <c r="C5" s="727" t="s">
        <v>221</v>
      </c>
      <c r="D5" s="730" t="s">
        <v>222</v>
      </c>
      <c r="E5" s="731"/>
      <c r="F5" s="731"/>
      <c r="G5" s="731"/>
      <c r="H5" s="731"/>
      <c r="I5" s="731"/>
      <c r="J5" s="732"/>
      <c r="K5" s="730" t="s">
        <v>223</v>
      </c>
      <c r="L5" s="731"/>
      <c r="M5" s="731"/>
      <c r="N5" s="731"/>
      <c r="O5" s="731"/>
      <c r="P5" s="731"/>
      <c r="Q5" s="732"/>
      <c r="R5" s="752" t="s">
        <v>224</v>
      </c>
      <c r="S5" s="753"/>
      <c r="T5" s="753"/>
      <c r="U5" s="753"/>
      <c r="V5" s="753"/>
      <c r="W5" s="753"/>
      <c r="X5" s="754"/>
      <c r="Y5" s="752" t="s">
        <v>225</v>
      </c>
      <c r="Z5" s="753"/>
      <c r="AA5" s="753"/>
      <c r="AB5" s="753"/>
      <c r="AC5" s="753"/>
      <c r="AD5" s="753"/>
      <c r="AE5" s="754"/>
      <c r="AF5" s="730" t="s">
        <v>226</v>
      </c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2"/>
      <c r="AT5" s="759" t="s">
        <v>227</v>
      </c>
      <c r="AU5" s="760"/>
      <c r="AV5" s="760"/>
      <c r="AW5" s="760"/>
      <c r="AX5" s="760"/>
      <c r="AY5" s="760"/>
      <c r="AZ5" s="761"/>
      <c r="BA5" s="809" t="s">
        <v>228</v>
      </c>
      <c r="BB5" s="810"/>
      <c r="BC5" s="810"/>
      <c r="BD5" s="810"/>
      <c r="BE5" s="810"/>
      <c r="BF5" s="810"/>
      <c r="BG5" s="811"/>
    </row>
    <row r="6" spans="1:59" ht="28.5" customHeight="1" thickBot="1" x14ac:dyDescent="0.25">
      <c r="A6" s="722"/>
      <c r="B6" s="803"/>
      <c r="C6" s="728"/>
      <c r="D6" s="733"/>
      <c r="E6" s="734"/>
      <c r="F6" s="734"/>
      <c r="G6" s="734"/>
      <c r="H6" s="734"/>
      <c r="I6" s="734"/>
      <c r="J6" s="735"/>
      <c r="K6" s="733"/>
      <c r="L6" s="734"/>
      <c r="M6" s="734"/>
      <c r="N6" s="734"/>
      <c r="O6" s="734"/>
      <c r="P6" s="734"/>
      <c r="Q6" s="735"/>
      <c r="R6" s="755"/>
      <c r="S6" s="756"/>
      <c r="T6" s="756"/>
      <c r="U6" s="756"/>
      <c r="V6" s="756"/>
      <c r="W6" s="756"/>
      <c r="X6" s="757"/>
      <c r="Y6" s="798"/>
      <c r="Z6" s="799"/>
      <c r="AA6" s="799"/>
      <c r="AB6" s="799"/>
      <c r="AC6" s="799"/>
      <c r="AD6" s="799"/>
      <c r="AE6" s="800"/>
      <c r="AF6" s="733" t="s">
        <v>229</v>
      </c>
      <c r="AG6" s="734"/>
      <c r="AH6" s="734"/>
      <c r="AI6" s="734"/>
      <c r="AJ6" s="734"/>
      <c r="AK6" s="734"/>
      <c r="AL6" s="734"/>
      <c r="AM6" s="734" t="s">
        <v>171</v>
      </c>
      <c r="AN6" s="734"/>
      <c r="AO6" s="734"/>
      <c r="AP6" s="734"/>
      <c r="AQ6" s="734"/>
      <c r="AR6" s="734"/>
      <c r="AS6" s="735"/>
      <c r="AT6" s="733" t="s">
        <v>230</v>
      </c>
      <c r="AU6" s="734"/>
      <c r="AV6" s="734"/>
      <c r="AW6" s="734"/>
      <c r="AX6" s="734"/>
      <c r="AY6" s="734"/>
      <c r="AZ6" s="735"/>
      <c r="BA6" s="812"/>
      <c r="BB6" s="813"/>
      <c r="BC6" s="813"/>
      <c r="BD6" s="813"/>
      <c r="BE6" s="813"/>
      <c r="BF6" s="813"/>
      <c r="BG6" s="814"/>
    </row>
    <row r="7" spans="1:59" ht="12.75" customHeight="1" x14ac:dyDescent="0.2">
      <c r="A7" s="722"/>
      <c r="B7" s="803"/>
      <c r="C7" s="728"/>
      <c r="D7" s="795" t="s">
        <v>231</v>
      </c>
      <c r="E7" s="796" t="s">
        <v>242</v>
      </c>
      <c r="F7" s="796"/>
      <c r="G7" s="796"/>
      <c r="H7" s="796"/>
      <c r="I7" s="796"/>
      <c r="J7" s="797"/>
      <c r="K7" s="795" t="s">
        <v>231</v>
      </c>
      <c r="L7" s="796" t="s">
        <v>242</v>
      </c>
      <c r="M7" s="796"/>
      <c r="N7" s="796"/>
      <c r="O7" s="796"/>
      <c r="P7" s="796"/>
      <c r="Q7" s="797"/>
      <c r="R7" s="795" t="s">
        <v>231</v>
      </c>
      <c r="S7" s="796" t="s">
        <v>242</v>
      </c>
      <c r="T7" s="796"/>
      <c r="U7" s="796"/>
      <c r="V7" s="796"/>
      <c r="W7" s="796"/>
      <c r="X7" s="797"/>
      <c r="Y7" s="808" t="s">
        <v>231</v>
      </c>
      <c r="Z7" s="796" t="s">
        <v>242</v>
      </c>
      <c r="AA7" s="796"/>
      <c r="AB7" s="796"/>
      <c r="AC7" s="796"/>
      <c r="AD7" s="796"/>
      <c r="AE7" s="797"/>
      <c r="AF7" s="795" t="s">
        <v>231</v>
      </c>
      <c r="AG7" s="796" t="s">
        <v>242</v>
      </c>
      <c r="AH7" s="796"/>
      <c r="AI7" s="796"/>
      <c r="AJ7" s="796"/>
      <c r="AK7" s="796"/>
      <c r="AL7" s="797"/>
      <c r="AM7" s="805" t="s">
        <v>231</v>
      </c>
      <c r="AN7" s="796" t="s">
        <v>242</v>
      </c>
      <c r="AO7" s="796"/>
      <c r="AP7" s="796"/>
      <c r="AQ7" s="796"/>
      <c r="AR7" s="796"/>
      <c r="AS7" s="797"/>
      <c r="AT7" s="795" t="s">
        <v>231</v>
      </c>
      <c r="AU7" s="806" t="s">
        <v>242</v>
      </c>
      <c r="AV7" s="806"/>
      <c r="AW7" s="806"/>
      <c r="AX7" s="806"/>
      <c r="AY7" s="806"/>
      <c r="AZ7" s="807"/>
      <c r="BA7" s="815" t="s">
        <v>231</v>
      </c>
      <c r="BB7" s="806" t="s">
        <v>242</v>
      </c>
      <c r="BC7" s="806"/>
      <c r="BD7" s="806"/>
      <c r="BE7" s="806"/>
      <c r="BF7" s="806"/>
      <c r="BG7" s="807"/>
    </row>
    <row r="8" spans="1:59" ht="48" customHeight="1" x14ac:dyDescent="0.2">
      <c r="A8" s="801"/>
      <c r="B8" s="804"/>
      <c r="C8" s="729"/>
      <c r="D8" s="795"/>
      <c r="E8" s="545" t="s">
        <v>243</v>
      </c>
      <c r="F8" s="546" t="s">
        <v>244</v>
      </c>
      <c r="G8" s="546" t="s">
        <v>245</v>
      </c>
      <c r="H8" s="545" t="s">
        <v>246</v>
      </c>
      <c r="I8" s="546" t="s">
        <v>247</v>
      </c>
      <c r="J8" s="547" t="s">
        <v>248</v>
      </c>
      <c r="K8" s="795"/>
      <c r="L8" s="545" t="s">
        <v>243</v>
      </c>
      <c r="M8" s="546" t="s">
        <v>244</v>
      </c>
      <c r="N8" s="546" t="s">
        <v>245</v>
      </c>
      <c r="O8" s="545" t="s">
        <v>246</v>
      </c>
      <c r="P8" s="546" t="s">
        <v>247</v>
      </c>
      <c r="Q8" s="547" t="s">
        <v>248</v>
      </c>
      <c r="R8" s="795"/>
      <c r="S8" s="545" t="s">
        <v>243</v>
      </c>
      <c r="T8" s="546" t="s">
        <v>244</v>
      </c>
      <c r="U8" s="546" t="s">
        <v>245</v>
      </c>
      <c r="V8" s="545" t="s">
        <v>246</v>
      </c>
      <c r="W8" s="546" t="s">
        <v>247</v>
      </c>
      <c r="X8" s="547" t="s">
        <v>248</v>
      </c>
      <c r="Y8" s="795"/>
      <c r="Z8" s="545" t="s">
        <v>243</v>
      </c>
      <c r="AA8" s="546" t="s">
        <v>244</v>
      </c>
      <c r="AB8" s="546" t="s">
        <v>245</v>
      </c>
      <c r="AC8" s="545" t="s">
        <v>246</v>
      </c>
      <c r="AD8" s="546" t="s">
        <v>247</v>
      </c>
      <c r="AE8" s="547" t="s">
        <v>248</v>
      </c>
      <c r="AF8" s="795"/>
      <c r="AG8" s="545" t="s">
        <v>243</v>
      </c>
      <c r="AH8" s="546" t="s">
        <v>244</v>
      </c>
      <c r="AI8" s="546" t="s">
        <v>245</v>
      </c>
      <c r="AJ8" s="545" t="s">
        <v>246</v>
      </c>
      <c r="AK8" s="546" t="s">
        <v>247</v>
      </c>
      <c r="AL8" s="547" t="s">
        <v>248</v>
      </c>
      <c r="AM8" s="805"/>
      <c r="AN8" s="545" t="s">
        <v>243</v>
      </c>
      <c r="AO8" s="546" t="s">
        <v>244</v>
      </c>
      <c r="AP8" s="546" t="s">
        <v>245</v>
      </c>
      <c r="AQ8" s="545" t="s">
        <v>246</v>
      </c>
      <c r="AR8" s="546" t="s">
        <v>247</v>
      </c>
      <c r="AS8" s="547" t="s">
        <v>248</v>
      </c>
      <c r="AT8" s="795"/>
      <c r="AU8" s="545" t="s">
        <v>243</v>
      </c>
      <c r="AV8" s="546" t="s">
        <v>244</v>
      </c>
      <c r="AW8" s="546" t="s">
        <v>245</v>
      </c>
      <c r="AX8" s="545" t="s">
        <v>246</v>
      </c>
      <c r="AY8" s="546" t="s">
        <v>247</v>
      </c>
      <c r="AZ8" s="547" t="s">
        <v>248</v>
      </c>
      <c r="BA8" s="815"/>
      <c r="BB8" s="545" t="s">
        <v>243</v>
      </c>
      <c r="BC8" s="546" t="s">
        <v>244</v>
      </c>
      <c r="BD8" s="546" t="s">
        <v>245</v>
      </c>
      <c r="BE8" s="545" t="s">
        <v>246</v>
      </c>
      <c r="BF8" s="546" t="s">
        <v>247</v>
      </c>
      <c r="BG8" s="547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77</v>
      </c>
      <c r="E9" s="119">
        <f t="shared" ref="E9:J9" si="0">SUM(E10:E20)</f>
        <v>73</v>
      </c>
      <c r="F9" s="119">
        <f t="shared" si="0"/>
        <v>2</v>
      </c>
      <c r="G9" s="119">
        <f t="shared" si="0"/>
        <v>0</v>
      </c>
      <c r="H9" s="119">
        <f t="shared" si="0"/>
        <v>2</v>
      </c>
      <c r="I9" s="119">
        <f t="shared" si="0"/>
        <v>0</v>
      </c>
      <c r="J9" s="144">
        <f t="shared" si="0"/>
        <v>0</v>
      </c>
      <c r="K9" s="143">
        <f>L9+M9+N9+O9+P9+Q9</f>
        <v>1908</v>
      </c>
      <c r="L9" s="119">
        <f t="shared" ref="L9:Q9" si="1">SUM(L10:L20)</f>
        <v>370</v>
      </c>
      <c r="M9" s="119">
        <f t="shared" si="1"/>
        <v>18</v>
      </c>
      <c r="N9" s="119">
        <f t="shared" si="1"/>
        <v>10</v>
      </c>
      <c r="O9" s="119">
        <f t="shared" si="1"/>
        <v>185</v>
      </c>
      <c r="P9" s="119">
        <f t="shared" si="1"/>
        <v>1325</v>
      </c>
      <c r="Q9" s="144">
        <f t="shared" si="1"/>
        <v>0</v>
      </c>
      <c r="R9" s="143">
        <f>S9+T9+U9+V9+W9+X9</f>
        <v>1985</v>
      </c>
      <c r="S9" s="119">
        <f t="shared" ref="S9:X9" si="2">SUM(S10:S20)</f>
        <v>443</v>
      </c>
      <c r="T9" s="119">
        <f t="shared" si="2"/>
        <v>20</v>
      </c>
      <c r="U9" s="119">
        <f t="shared" si="2"/>
        <v>10</v>
      </c>
      <c r="V9" s="119">
        <f t="shared" si="2"/>
        <v>187</v>
      </c>
      <c r="W9" s="119">
        <f t="shared" si="2"/>
        <v>1325</v>
      </c>
      <c r="X9" s="144">
        <f t="shared" si="2"/>
        <v>0</v>
      </c>
      <c r="Y9" s="143">
        <f>Z9+AA9+AB9+AC9+AD9+AE9</f>
        <v>1869</v>
      </c>
      <c r="Z9" s="119">
        <f t="shared" ref="Z9:AE9" si="3">SUM(Z10:Z20)</f>
        <v>348</v>
      </c>
      <c r="AA9" s="119">
        <f t="shared" si="3"/>
        <v>17</v>
      </c>
      <c r="AB9" s="119">
        <f t="shared" si="3"/>
        <v>2</v>
      </c>
      <c r="AC9" s="119">
        <f t="shared" si="3"/>
        <v>178</v>
      </c>
      <c r="AD9" s="119">
        <f t="shared" si="3"/>
        <v>1324</v>
      </c>
      <c r="AE9" s="144">
        <f t="shared" si="3"/>
        <v>0</v>
      </c>
      <c r="AF9" s="143">
        <f>AG9+AH9+AI9+AJ9+AK9+AL9</f>
        <v>1674</v>
      </c>
      <c r="AG9" s="119">
        <f t="shared" ref="AG9:AL9" si="4">SUM(AG10:AG20)</f>
        <v>254</v>
      </c>
      <c r="AH9" s="119">
        <f t="shared" si="4"/>
        <v>11</v>
      </c>
      <c r="AI9" s="119">
        <f t="shared" si="4"/>
        <v>0</v>
      </c>
      <c r="AJ9" s="119">
        <f t="shared" si="4"/>
        <v>165</v>
      </c>
      <c r="AK9" s="119">
        <f t="shared" si="4"/>
        <v>1244</v>
      </c>
      <c r="AL9" s="119">
        <f t="shared" si="4"/>
        <v>0</v>
      </c>
      <c r="AM9" s="119">
        <f>AN9+AO9+AP9+AQ9+AR9+AS9</f>
        <v>195</v>
      </c>
      <c r="AN9" s="119">
        <f t="shared" ref="AN9:AS9" si="5">SUM(AN10:AN20)</f>
        <v>94</v>
      </c>
      <c r="AO9" s="119">
        <f t="shared" si="5"/>
        <v>6</v>
      </c>
      <c r="AP9" s="119">
        <f t="shared" si="5"/>
        <v>2</v>
      </c>
      <c r="AQ9" s="119">
        <f t="shared" si="5"/>
        <v>13</v>
      </c>
      <c r="AR9" s="119">
        <f t="shared" si="5"/>
        <v>80</v>
      </c>
      <c r="AS9" s="144">
        <f t="shared" si="5"/>
        <v>0</v>
      </c>
      <c r="AT9" s="143">
        <f>AU9+AV9+AW9+AX9+AY9+AZ9</f>
        <v>1820</v>
      </c>
      <c r="AU9" s="119">
        <f t="shared" ref="AU9:AZ9" si="6">SUM(AU10:AU20)</f>
        <v>301</v>
      </c>
      <c r="AV9" s="119">
        <f t="shared" si="6"/>
        <v>16</v>
      </c>
      <c r="AW9" s="119">
        <f t="shared" si="6"/>
        <v>2</v>
      </c>
      <c r="AX9" s="119">
        <f t="shared" si="6"/>
        <v>177</v>
      </c>
      <c r="AY9" s="119">
        <f t="shared" si="6"/>
        <v>1324</v>
      </c>
      <c r="AZ9" s="144">
        <f t="shared" si="6"/>
        <v>0</v>
      </c>
      <c r="BA9" s="143">
        <f>BB9+BC9+BD9+BE9+BF9+BG9</f>
        <v>116</v>
      </c>
      <c r="BB9" s="119">
        <f t="shared" ref="BB9:BG9" si="7">SUM(BB10:BB20)</f>
        <v>95</v>
      </c>
      <c r="BC9" s="119">
        <f t="shared" si="7"/>
        <v>3</v>
      </c>
      <c r="BD9" s="119">
        <f t="shared" si="7"/>
        <v>8</v>
      </c>
      <c r="BE9" s="119">
        <f t="shared" si="7"/>
        <v>9</v>
      </c>
      <c r="BF9" s="119">
        <f t="shared" si="7"/>
        <v>1</v>
      </c>
      <c r="BG9" s="144">
        <f t="shared" si="7"/>
        <v>0</v>
      </c>
    </row>
    <row r="10" spans="1:59" s="558" customFormat="1" x14ac:dyDescent="0.2">
      <c r="A10" s="548">
        <v>1</v>
      </c>
      <c r="B10" s="549" t="s">
        <v>633</v>
      </c>
      <c r="C10" s="550">
        <v>32</v>
      </c>
      <c r="D10" s="551">
        <f t="shared" ref="D10:D20" si="8">E10+F10+G10+H10+I10+J10</f>
        <v>31</v>
      </c>
      <c r="E10" s="552">
        <v>30</v>
      </c>
      <c r="F10" s="553">
        <v>1</v>
      </c>
      <c r="G10" s="553"/>
      <c r="H10" s="553"/>
      <c r="I10" s="553"/>
      <c r="J10" s="554"/>
      <c r="K10" s="551">
        <f t="shared" ref="K10:K20" si="9">L10+M10+N10+O10+P10+Q10</f>
        <v>353</v>
      </c>
      <c r="L10" s="553">
        <v>88</v>
      </c>
      <c r="M10" s="553">
        <v>1</v>
      </c>
      <c r="N10" s="553"/>
      <c r="O10" s="553">
        <v>41</v>
      </c>
      <c r="P10" s="553">
        <v>223</v>
      </c>
      <c r="Q10" s="554"/>
      <c r="R10" s="551">
        <f t="shared" ref="R10:R20" si="10">S10+T10+U10+V10+W10+X10</f>
        <v>384</v>
      </c>
      <c r="S10" s="555">
        <f t="shared" ref="S10:S20" si="11">E10+L10</f>
        <v>118</v>
      </c>
      <c r="T10" s="555">
        <f t="shared" ref="T10:T20" si="12">F10+M10</f>
        <v>2</v>
      </c>
      <c r="U10" s="555">
        <f t="shared" ref="U10:U20" si="13">G10+N10</f>
        <v>0</v>
      </c>
      <c r="V10" s="555">
        <f t="shared" ref="V10:V20" si="14">H10+O10</f>
        <v>41</v>
      </c>
      <c r="W10" s="555">
        <f t="shared" ref="W10:W20" si="15">I10+P10</f>
        <v>223</v>
      </c>
      <c r="X10" s="555">
        <f t="shared" ref="X10:X20" si="16">J10+Q10</f>
        <v>0</v>
      </c>
      <c r="Y10" s="551">
        <f t="shared" ref="Y10:Y20" si="17">Z10+AA10+AB10+AC10+AD10+AE10</f>
        <v>384</v>
      </c>
      <c r="Z10" s="555">
        <f t="shared" ref="Z10:Z20" si="18">AG10+AN10</f>
        <v>118</v>
      </c>
      <c r="AA10" s="555">
        <f t="shared" ref="AA10:AA20" si="19">AH10+AO10</f>
        <v>2</v>
      </c>
      <c r="AB10" s="556">
        <f t="shared" ref="AB10:AB20" si="20">AI10+AP10</f>
        <v>0</v>
      </c>
      <c r="AC10" s="555">
        <f t="shared" ref="AC10:AC20" si="21">AJ10+AQ10</f>
        <v>41</v>
      </c>
      <c r="AD10" s="555">
        <f t="shared" ref="AD10:AD20" si="22">AK10+AR10</f>
        <v>223</v>
      </c>
      <c r="AE10" s="557">
        <f t="shared" ref="AE10:AE20" si="23">AL10+AS10</f>
        <v>0</v>
      </c>
      <c r="AF10" s="551">
        <f t="shared" ref="AF10:AF20" si="24">AG10+AH10+AI10+AJ10+AK10+AL10</f>
        <v>342</v>
      </c>
      <c r="AG10" s="553">
        <v>88</v>
      </c>
      <c r="AH10" s="553">
        <v>2</v>
      </c>
      <c r="AI10" s="553"/>
      <c r="AJ10" s="553">
        <v>40</v>
      </c>
      <c r="AK10" s="553">
        <v>212</v>
      </c>
      <c r="AL10" s="553"/>
      <c r="AM10" s="556">
        <f t="shared" ref="AM10:AM20" si="25">AN10+AO10+AP10+AQ10+AR10+AS10</f>
        <v>42</v>
      </c>
      <c r="AN10" s="553">
        <v>30</v>
      </c>
      <c r="AO10" s="553"/>
      <c r="AP10" s="553"/>
      <c r="AQ10" s="553">
        <v>1</v>
      </c>
      <c r="AR10" s="553">
        <v>11</v>
      </c>
      <c r="AS10" s="554"/>
      <c r="AT10" s="551">
        <f t="shared" ref="AT10:AT20" si="26">AU10+AV10+AW10+AX10+AY10+AZ10</f>
        <v>362</v>
      </c>
      <c r="AU10" s="553">
        <v>97</v>
      </c>
      <c r="AV10" s="553">
        <v>1</v>
      </c>
      <c r="AW10" s="553"/>
      <c r="AX10" s="553">
        <v>41</v>
      </c>
      <c r="AY10" s="553">
        <v>223</v>
      </c>
      <c r="AZ10" s="554"/>
      <c r="BA10" s="551">
        <f t="shared" ref="BA10:BA20" si="27">BB10+BC10+BD10+BE10+BF10+BG10</f>
        <v>0</v>
      </c>
      <c r="BB10" s="555">
        <f t="shared" ref="BB10:BB20" si="28">S10-Z10</f>
        <v>0</v>
      </c>
      <c r="BC10" s="555">
        <f t="shared" ref="BC10:BC20" si="29">T10-AA10</f>
        <v>0</v>
      </c>
      <c r="BD10" s="556">
        <f t="shared" ref="BD10:BD20" si="30">U10-AB10</f>
        <v>0</v>
      </c>
      <c r="BE10" s="555">
        <f t="shared" ref="BE10:BE20" si="31">V10-AC10</f>
        <v>0</v>
      </c>
      <c r="BF10" s="555">
        <f t="shared" ref="BF10:BF20" si="32">W10-AD10</f>
        <v>0</v>
      </c>
      <c r="BG10" s="557">
        <f t="shared" ref="BG10:BG20" si="33">X10-AE10</f>
        <v>0</v>
      </c>
    </row>
    <row r="11" spans="1:59" s="558" customFormat="1" x14ac:dyDescent="0.2">
      <c r="A11" s="548">
        <v>2</v>
      </c>
      <c r="B11" s="549" t="s">
        <v>634</v>
      </c>
      <c r="C11" s="550">
        <v>21</v>
      </c>
      <c r="D11" s="551">
        <f t="shared" si="8"/>
        <v>40</v>
      </c>
      <c r="E11" s="552">
        <v>37</v>
      </c>
      <c r="F11" s="553">
        <v>1</v>
      </c>
      <c r="G11" s="553"/>
      <c r="H11" s="553">
        <v>2</v>
      </c>
      <c r="I11" s="553"/>
      <c r="J11" s="554"/>
      <c r="K11" s="551">
        <f t="shared" si="9"/>
        <v>549</v>
      </c>
      <c r="L11" s="553">
        <v>193</v>
      </c>
      <c r="M11" s="553">
        <v>11</v>
      </c>
      <c r="N11" s="553">
        <v>5</v>
      </c>
      <c r="O11" s="553">
        <v>69</v>
      </c>
      <c r="P11" s="553">
        <v>271</v>
      </c>
      <c r="Q11" s="554"/>
      <c r="R11" s="551">
        <f t="shared" si="10"/>
        <v>589</v>
      </c>
      <c r="S11" s="555">
        <f t="shared" si="11"/>
        <v>230</v>
      </c>
      <c r="T11" s="555">
        <f t="shared" si="12"/>
        <v>12</v>
      </c>
      <c r="U11" s="555">
        <f t="shared" si="13"/>
        <v>5</v>
      </c>
      <c r="V11" s="555">
        <f t="shared" si="14"/>
        <v>71</v>
      </c>
      <c r="W11" s="555">
        <f t="shared" si="15"/>
        <v>271</v>
      </c>
      <c r="X11" s="555">
        <f t="shared" si="16"/>
        <v>0</v>
      </c>
      <c r="Y11" s="551">
        <f t="shared" si="17"/>
        <v>535</v>
      </c>
      <c r="Z11" s="555">
        <f t="shared" si="18"/>
        <v>187</v>
      </c>
      <c r="AA11" s="555">
        <f t="shared" si="19"/>
        <v>10</v>
      </c>
      <c r="AB11" s="556">
        <f t="shared" si="20"/>
        <v>1</v>
      </c>
      <c r="AC11" s="555">
        <f t="shared" si="21"/>
        <v>66</v>
      </c>
      <c r="AD11" s="555">
        <f t="shared" si="22"/>
        <v>271</v>
      </c>
      <c r="AE11" s="557">
        <f t="shared" si="23"/>
        <v>0</v>
      </c>
      <c r="AF11" s="551">
        <f t="shared" si="24"/>
        <v>453</v>
      </c>
      <c r="AG11" s="553">
        <v>136</v>
      </c>
      <c r="AH11" s="553">
        <v>5</v>
      </c>
      <c r="AI11" s="553"/>
      <c r="AJ11" s="553">
        <v>56</v>
      </c>
      <c r="AK11" s="553">
        <v>256</v>
      </c>
      <c r="AL11" s="553"/>
      <c r="AM11" s="556">
        <f t="shared" si="25"/>
        <v>82</v>
      </c>
      <c r="AN11" s="553">
        <v>51</v>
      </c>
      <c r="AO11" s="553">
        <v>5</v>
      </c>
      <c r="AP11" s="553">
        <v>1</v>
      </c>
      <c r="AQ11" s="553">
        <v>10</v>
      </c>
      <c r="AR11" s="553">
        <v>15</v>
      </c>
      <c r="AS11" s="554"/>
      <c r="AT11" s="551">
        <f t="shared" si="26"/>
        <v>512</v>
      </c>
      <c r="AU11" s="553">
        <v>165</v>
      </c>
      <c r="AV11" s="553">
        <v>10</v>
      </c>
      <c r="AW11" s="553">
        <v>1</v>
      </c>
      <c r="AX11" s="553">
        <v>65</v>
      </c>
      <c r="AY11" s="553">
        <v>271</v>
      </c>
      <c r="AZ11" s="554"/>
      <c r="BA11" s="551">
        <f t="shared" si="27"/>
        <v>54</v>
      </c>
      <c r="BB11" s="555">
        <f t="shared" si="28"/>
        <v>43</v>
      </c>
      <c r="BC11" s="555">
        <f t="shared" si="29"/>
        <v>2</v>
      </c>
      <c r="BD11" s="556">
        <f t="shared" si="30"/>
        <v>4</v>
      </c>
      <c r="BE11" s="555">
        <f t="shared" si="31"/>
        <v>5</v>
      </c>
      <c r="BF11" s="555">
        <f t="shared" si="32"/>
        <v>0</v>
      </c>
      <c r="BG11" s="557">
        <f t="shared" si="33"/>
        <v>0</v>
      </c>
    </row>
    <row r="12" spans="1:59" s="558" customFormat="1" x14ac:dyDescent="0.2">
      <c r="A12" s="548">
        <v>3</v>
      </c>
      <c r="B12" s="549" t="s">
        <v>630</v>
      </c>
      <c r="C12" s="550">
        <v>17</v>
      </c>
      <c r="D12" s="551">
        <f t="shared" si="8"/>
        <v>0</v>
      </c>
      <c r="E12" s="552"/>
      <c r="F12" s="553"/>
      <c r="G12" s="553"/>
      <c r="H12" s="553"/>
      <c r="I12" s="553"/>
      <c r="J12" s="554"/>
      <c r="K12" s="551">
        <f t="shared" si="9"/>
        <v>308</v>
      </c>
      <c r="L12" s="553">
        <v>5</v>
      </c>
      <c r="M12" s="553"/>
      <c r="N12" s="553">
        <v>1</v>
      </c>
      <c r="O12" s="553">
        <v>14</v>
      </c>
      <c r="P12" s="553">
        <v>288</v>
      </c>
      <c r="Q12" s="554"/>
      <c r="R12" s="551">
        <f t="shared" si="10"/>
        <v>308</v>
      </c>
      <c r="S12" s="555">
        <f t="shared" si="11"/>
        <v>5</v>
      </c>
      <c r="T12" s="555">
        <f t="shared" si="12"/>
        <v>0</v>
      </c>
      <c r="U12" s="555">
        <f t="shared" si="13"/>
        <v>1</v>
      </c>
      <c r="V12" s="555">
        <f t="shared" si="14"/>
        <v>14</v>
      </c>
      <c r="W12" s="555">
        <f t="shared" si="15"/>
        <v>288</v>
      </c>
      <c r="X12" s="555">
        <f t="shared" si="16"/>
        <v>0</v>
      </c>
      <c r="Y12" s="551">
        <f t="shared" si="17"/>
        <v>308</v>
      </c>
      <c r="Z12" s="555">
        <f t="shared" si="18"/>
        <v>5</v>
      </c>
      <c r="AA12" s="555">
        <f t="shared" si="19"/>
        <v>0</v>
      </c>
      <c r="AB12" s="556">
        <f t="shared" si="20"/>
        <v>1</v>
      </c>
      <c r="AC12" s="555">
        <f t="shared" si="21"/>
        <v>14</v>
      </c>
      <c r="AD12" s="555">
        <f t="shared" si="22"/>
        <v>288</v>
      </c>
      <c r="AE12" s="557">
        <f t="shared" si="23"/>
        <v>0</v>
      </c>
      <c r="AF12" s="551">
        <f t="shared" si="24"/>
        <v>283</v>
      </c>
      <c r="AG12" s="553"/>
      <c r="AH12" s="553"/>
      <c r="AI12" s="553"/>
      <c r="AJ12" s="553">
        <v>14</v>
      </c>
      <c r="AK12" s="553">
        <v>269</v>
      </c>
      <c r="AL12" s="553"/>
      <c r="AM12" s="556">
        <f t="shared" si="25"/>
        <v>25</v>
      </c>
      <c r="AN12" s="553">
        <v>5</v>
      </c>
      <c r="AO12" s="553"/>
      <c r="AP12" s="553">
        <v>1</v>
      </c>
      <c r="AQ12" s="553"/>
      <c r="AR12" s="553">
        <v>19</v>
      </c>
      <c r="AS12" s="554"/>
      <c r="AT12" s="551">
        <f t="shared" si="26"/>
        <v>308</v>
      </c>
      <c r="AU12" s="553">
        <v>5</v>
      </c>
      <c r="AV12" s="553"/>
      <c r="AW12" s="553">
        <v>1</v>
      </c>
      <c r="AX12" s="553">
        <v>14</v>
      </c>
      <c r="AY12" s="553">
        <v>288</v>
      </c>
      <c r="AZ12" s="554"/>
      <c r="BA12" s="551">
        <f t="shared" si="27"/>
        <v>0</v>
      </c>
      <c r="BB12" s="555">
        <f t="shared" si="28"/>
        <v>0</v>
      </c>
      <c r="BC12" s="555">
        <f t="shared" si="29"/>
        <v>0</v>
      </c>
      <c r="BD12" s="556">
        <f t="shared" si="30"/>
        <v>0</v>
      </c>
      <c r="BE12" s="555">
        <f t="shared" si="31"/>
        <v>0</v>
      </c>
      <c r="BF12" s="555">
        <f t="shared" si="32"/>
        <v>0</v>
      </c>
      <c r="BG12" s="557">
        <f t="shared" si="33"/>
        <v>0</v>
      </c>
    </row>
    <row r="13" spans="1:59" s="558" customFormat="1" x14ac:dyDescent="0.2">
      <c r="A13" s="548">
        <v>4</v>
      </c>
      <c r="B13" s="549" t="s">
        <v>653</v>
      </c>
      <c r="C13" s="550">
        <v>12</v>
      </c>
      <c r="D13" s="551">
        <f t="shared" si="8"/>
        <v>0</v>
      </c>
      <c r="E13" s="552"/>
      <c r="F13" s="553"/>
      <c r="G13" s="553"/>
      <c r="H13" s="553"/>
      <c r="I13" s="553"/>
      <c r="J13" s="554"/>
      <c r="K13" s="551">
        <f t="shared" si="9"/>
        <v>277</v>
      </c>
      <c r="L13" s="553"/>
      <c r="M13" s="553"/>
      <c r="N13" s="553"/>
      <c r="O13" s="553">
        <v>14</v>
      </c>
      <c r="P13" s="553">
        <v>263</v>
      </c>
      <c r="Q13" s="554"/>
      <c r="R13" s="551">
        <f t="shared" si="10"/>
        <v>277</v>
      </c>
      <c r="S13" s="555">
        <f t="shared" si="11"/>
        <v>0</v>
      </c>
      <c r="T13" s="555">
        <f t="shared" si="12"/>
        <v>0</v>
      </c>
      <c r="U13" s="555">
        <f t="shared" si="13"/>
        <v>0</v>
      </c>
      <c r="V13" s="555">
        <f t="shared" si="14"/>
        <v>14</v>
      </c>
      <c r="W13" s="555">
        <f t="shared" si="15"/>
        <v>263</v>
      </c>
      <c r="X13" s="555">
        <f t="shared" si="16"/>
        <v>0</v>
      </c>
      <c r="Y13" s="551">
        <f t="shared" si="17"/>
        <v>277</v>
      </c>
      <c r="Z13" s="555">
        <f t="shared" si="18"/>
        <v>0</v>
      </c>
      <c r="AA13" s="555">
        <f t="shared" si="19"/>
        <v>0</v>
      </c>
      <c r="AB13" s="556">
        <f t="shared" si="20"/>
        <v>0</v>
      </c>
      <c r="AC13" s="555">
        <f t="shared" si="21"/>
        <v>14</v>
      </c>
      <c r="AD13" s="555">
        <f t="shared" si="22"/>
        <v>263</v>
      </c>
      <c r="AE13" s="557">
        <f t="shared" si="23"/>
        <v>0</v>
      </c>
      <c r="AF13" s="551">
        <f t="shared" si="24"/>
        <v>262</v>
      </c>
      <c r="AG13" s="553"/>
      <c r="AH13" s="553"/>
      <c r="AI13" s="553"/>
      <c r="AJ13" s="553">
        <v>14</v>
      </c>
      <c r="AK13" s="553">
        <v>248</v>
      </c>
      <c r="AL13" s="553"/>
      <c r="AM13" s="556">
        <f t="shared" si="25"/>
        <v>15</v>
      </c>
      <c r="AN13" s="553"/>
      <c r="AO13" s="553"/>
      <c r="AP13" s="553"/>
      <c r="AQ13" s="553"/>
      <c r="AR13" s="553">
        <v>15</v>
      </c>
      <c r="AS13" s="554"/>
      <c r="AT13" s="551">
        <f t="shared" si="26"/>
        <v>277</v>
      </c>
      <c r="AU13" s="553"/>
      <c r="AV13" s="553"/>
      <c r="AW13" s="553"/>
      <c r="AX13" s="553">
        <v>14</v>
      </c>
      <c r="AY13" s="553">
        <v>263</v>
      </c>
      <c r="AZ13" s="554"/>
      <c r="BA13" s="551">
        <f t="shared" si="27"/>
        <v>0</v>
      </c>
      <c r="BB13" s="555">
        <f t="shared" si="28"/>
        <v>0</v>
      </c>
      <c r="BC13" s="555">
        <f t="shared" si="29"/>
        <v>0</v>
      </c>
      <c r="BD13" s="556">
        <f t="shared" si="30"/>
        <v>0</v>
      </c>
      <c r="BE13" s="555">
        <f t="shared" si="31"/>
        <v>0</v>
      </c>
      <c r="BF13" s="555">
        <f t="shared" si="32"/>
        <v>0</v>
      </c>
      <c r="BG13" s="557">
        <f t="shared" si="33"/>
        <v>0</v>
      </c>
    </row>
    <row r="14" spans="1:59" s="558" customFormat="1" x14ac:dyDescent="0.2">
      <c r="A14" s="548">
        <v>5</v>
      </c>
      <c r="B14" s="549" t="s">
        <v>632</v>
      </c>
      <c r="C14" s="550">
        <v>12</v>
      </c>
      <c r="D14" s="551">
        <f t="shared" si="8"/>
        <v>6</v>
      </c>
      <c r="E14" s="552">
        <v>6</v>
      </c>
      <c r="F14" s="553"/>
      <c r="G14" s="553"/>
      <c r="H14" s="553"/>
      <c r="I14" s="553"/>
      <c r="J14" s="554"/>
      <c r="K14" s="551">
        <f t="shared" si="9"/>
        <v>421</v>
      </c>
      <c r="L14" s="553">
        <v>84</v>
      </c>
      <c r="M14" s="553">
        <v>6</v>
      </c>
      <c r="N14" s="553">
        <v>4</v>
      </c>
      <c r="O14" s="553">
        <v>47</v>
      </c>
      <c r="P14" s="553">
        <v>280</v>
      </c>
      <c r="Q14" s="554"/>
      <c r="R14" s="551">
        <f t="shared" si="10"/>
        <v>427</v>
      </c>
      <c r="S14" s="555">
        <f t="shared" si="11"/>
        <v>90</v>
      </c>
      <c r="T14" s="555">
        <f t="shared" si="12"/>
        <v>6</v>
      </c>
      <c r="U14" s="555">
        <f t="shared" si="13"/>
        <v>4</v>
      </c>
      <c r="V14" s="555">
        <f t="shared" si="14"/>
        <v>47</v>
      </c>
      <c r="W14" s="555">
        <f t="shared" si="15"/>
        <v>280</v>
      </c>
      <c r="X14" s="555">
        <f t="shared" si="16"/>
        <v>0</v>
      </c>
      <c r="Y14" s="551">
        <f t="shared" si="17"/>
        <v>365</v>
      </c>
      <c r="Z14" s="555">
        <f t="shared" si="18"/>
        <v>38</v>
      </c>
      <c r="AA14" s="555">
        <f t="shared" si="19"/>
        <v>5</v>
      </c>
      <c r="AB14" s="556">
        <f t="shared" si="20"/>
        <v>0</v>
      </c>
      <c r="AC14" s="555">
        <f t="shared" si="21"/>
        <v>43</v>
      </c>
      <c r="AD14" s="555">
        <f t="shared" si="22"/>
        <v>279</v>
      </c>
      <c r="AE14" s="557">
        <f t="shared" si="23"/>
        <v>0</v>
      </c>
      <c r="AF14" s="551">
        <f t="shared" si="24"/>
        <v>334</v>
      </c>
      <c r="AG14" s="553">
        <v>30</v>
      </c>
      <c r="AH14" s="553">
        <v>4</v>
      </c>
      <c r="AI14" s="553"/>
      <c r="AJ14" s="553">
        <v>41</v>
      </c>
      <c r="AK14" s="553">
        <v>259</v>
      </c>
      <c r="AL14" s="553"/>
      <c r="AM14" s="556">
        <f t="shared" si="25"/>
        <v>31</v>
      </c>
      <c r="AN14" s="553">
        <v>8</v>
      </c>
      <c r="AO14" s="553">
        <v>1</v>
      </c>
      <c r="AP14" s="553"/>
      <c r="AQ14" s="553">
        <v>2</v>
      </c>
      <c r="AR14" s="553">
        <v>20</v>
      </c>
      <c r="AS14" s="554"/>
      <c r="AT14" s="551">
        <f t="shared" si="26"/>
        <v>361</v>
      </c>
      <c r="AU14" s="553">
        <v>34</v>
      </c>
      <c r="AV14" s="553">
        <v>5</v>
      </c>
      <c r="AW14" s="553"/>
      <c r="AX14" s="553">
        <v>43</v>
      </c>
      <c r="AY14" s="553">
        <v>279</v>
      </c>
      <c r="AZ14" s="554"/>
      <c r="BA14" s="551">
        <f t="shared" si="27"/>
        <v>62</v>
      </c>
      <c r="BB14" s="555">
        <f t="shared" si="28"/>
        <v>52</v>
      </c>
      <c r="BC14" s="555">
        <f t="shared" si="29"/>
        <v>1</v>
      </c>
      <c r="BD14" s="556">
        <f t="shared" si="30"/>
        <v>4</v>
      </c>
      <c r="BE14" s="555">
        <f t="shared" si="31"/>
        <v>4</v>
      </c>
      <c r="BF14" s="555">
        <f t="shared" si="32"/>
        <v>1</v>
      </c>
      <c r="BG14" s="557">
        <f t="shared" si="33"/>
        <v>0</v>
      </c>
    </row>
    <row r="15" spans="1:59" s="558" customFormat="1" x14ac:dyDescent="0.2">
      <c r="A15" s="548"/>
      <c r="B15" s="549"/>
      <c r="C15" s="550"/>
      <c r="D15" s="551">
        <f t="shared" si="8"/>
        <v>0</v>
      </c>
      <c r="E15" s="552"/>
      <c r="F15" s="553"/>
      <c r="G15" s="553"/>
      <c r="H15" s="553"/>
      <c r="I15" s="553"/>
      <c r="J15" s="554"/>
      <c r="K15" s="551">
        <f t="shared" si="9"/>
        <v>0</v>
      </c>
      <c r="L15" s="553"/>
      <c r="M15" s="553"/>
      <c r="N15" s="553"/>
      <c r="O15" s="553"/>
      <c r="P15" s="553"/>
      <c r="Q15" s="554"/>
      <c r="R15" s="551">
        <f t="shared" si="10"/>
        <v>0</v>
      </c>
      <c r="S15" s="555">
        <f t="shared" si="11"/>
        <v>0</v>
      </c>
      <c r="T15" s="555">
        <f t="shared" si="12"/>
        <v>0</v>
      </c>
      <c r="U15" s="555">
        <f t="shared" si="13"/>
        <v>0</v>
      </c>
      <c r="V15" s="555">
        <f t="shared" si="14"/>
        <v>0</v>
      </c>
      <c r="W15" s="555">
        <f t="shared" si="15"/>
        <v>0</v>
      </c>
      <c r="X15" s="555">
        <f t="shared" si="16"/>
        <v>0</v>
      </c>
      <c r="Y15" s="551">
        <f t="shared" si="17"/>
        <v>0</v>
      </c>
      <c r="Z15" s="555">
        <f t="shared" si="18"/>
        <v>0</v>
      </c>
      <c r="AA15" s="555">
        <f t="shared" si="19"/>
        <v>0</v>
      </c>
      <c r="AB15" s="556">
        <f t="shared" si="20"/>
        <v>0</v>
      </c>
      <c r="AC15" s="555">
        <f t="shared" si="21"/>
        <v>0</v>
      </c>
      <c r="AD15" s="555">
        <f t="shared" si="22"/>
        <v>0</v>
      </c>
      <c r="AE15" s="557">
        <f t="shared" si="23"/>
        <v>0</v>
      </c>
      <c r="AF15" s="551">
        <f t="shared" si="24"/>
        <v>0</v>
      </c>
      <c r="AG15" s="553"/>
      <c r="AH15" s="553"/>
      <c r="AI15" s="553"/>
      <c r="AJ15" s="553"/>
      <c r="AK15" s="553"/>
      <c r="AL15" s="553"/>
      <c r="AM15" s="556">
        <f t="shared" si="25"/>
        <v>0</v>
      </c>
      <c r="AN15" s="553"/>
      <c r="AO15" s="553"/>
      <c r="AP15" s="553"/>
      <c r="AQ15" s="553"/>
      <c r="AR15" s="553"/>
      <c r="AS15" s="554"/>
      <c r="AT15" s="551">
        <f t="shared" si="26"/>
        <v>0</v>
      </c>
      <c r="AU15" s="553"/>
      <c r="AV15" s="553"/>
      <c r="AW15" s="553"/>
      <c r="AX15" s="553"/>
      <c r="AY15" s="553"/>
      <c r="AZ15" s="554"/>
      <c r="BA15" s="551">
        <f t="shared" si="27"/>
        <v>0</v>
      </c>
      <c r="BB15" s="555">
        <f t="shared" si="28"/>
        <v>0</v>
      </c>
      <c r="BC15" s="555">
        <f t="shared" si="29"/>
        <v>0</v>
      </c>
      <c r="BD15" s="556">
        <f t="shared" si="30"/>
        <v>0</v>
      </c>
      <c r="BE15" s="555">
        <f t="shared" si="31"/>
        <v>0</v>
      </c>
      <c r="BF15" s="555">
        <f t="shared" si="32"/>
        <v>0</v>
      </c>
      <c r="BG15" s="557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t="13.5" thickBot="1" x14ac:dyDescent="0.25">
      <c r="A20" s="122"/>
      <c r="B20" s="158"/>
      <c r="C20" s="148"/>
      <c r="D20" s="149">
        <f t="shared" si="8"/>
        <v>0</v>
      </c>
      <c r="E20" s="125"/>
      <c r="F20" s="125"/>
      <c r="G20" s="125"/>
      <c r="H20" s="125"/>
      <c r="I20" s="125"/>
      <c r="J20" s="123"/>
      <c r="K20" s="149">
        <f t="shared" si="9"/>
        <v>0</v>
      </c>
      <c r="L20" s="125"/>
      <c r="M20" s="125"/>
      <c r="N20" s="125"/>
      <c r="O20" s="125"/>
      <c r="P20" s="125"/>
      <c r="Q20" s="123"/>
      <c r="R20" s="149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9">
        <f t="shared" si="17"/>
        <v>0</v>
      </c>
      <c r="Z20" s="151">
        <f t="shared" si="18"/>
        <v>0</v>
      </c>
      <c r="AA20" s="151">
        <f t="shared" si="19"/>
        <v>0</v>
      </c>
      <c r="AB20" s="126">
        <f t="shared" si="20"/>
        <v>0</v>
      </c>
      <c r="AC20" s="151">
        <f t="shared" si="21"/>
        <v>0</v>
      </c>
      <c r="AD20" s="151">
        <f t="shared" si="22"/>
        <v>0</v>
      </c>
      <c r="AE20" s="152">
        <f t="shared" si="23"/>
        <v>0</v>
      </c>
      <c r="AF20" s="149">
        <f t="shared" si="24"/>
        <v>0</v>
      </c>
      <c r="AG20" s="125"/>
      <c r="AH20" s="125"/>
      <c r="AI20" s="125"/>
      <c r="AJ20" s="125"/>
      <c r="AK20" s="125"/>
      <c r="AL20" s="125"/>
      <c r="AM20" s="126">
        <f t="shared" si="25"/>
        <v>0</v>
      </c>
      <c r="AN20" s="125"/>
      <c r="AO20" s="125"/>
      <c r="AP20" s="125"/>
      <c r="AQ20" s="125"/>
      <c r="AR20" s="125"/>
      <c r="AS20" s="123"/>
      <c r="AT20" s="149">
        <f t="shared" si="26"/>
        <v>0</v>
      </c>
      <c r="AU20" s="125"/>
      <c r="AV20" s="125"/>
      <c r="AW20" s="125"/>
      <c r="AX20" s="125"/>
      <c r="AY20" s="125"/>
      <c r="AZ20" s="123"/>
      <c r="BA20" s="149">
        <f t="shared" si="27"/>
        <v>0</v>
      </c>
      <c r="BB20" s="151">
        <f t="shared" si="28"/>
        <v>0</v>
      </c>
      <c r="BC20" s="151">
        <f t="shared" si="29"/>
        <v>0</v>
      </c>
      <c r="BD20" s="126">
        <f t="shared" si="30"/>
        <v>0</v>
      </c>
      <c r="BE20" s="151">
        <f t="shared" si="31"/>
        <v>0</v>
      </c>
      <c r="BF20" s="151">
        <f t="shared" si="32"/>
        <v>0</v>
      </c>
      <c r="BG20" s="152">
        <f t="shared" si="33"/>
        <v>0</v>
      </c>
    </row>
    <row r="22" spans="1:59" x14ac:dyDescent="0.2">
      <c r="AB22" s="758" t="s">
        <v>59</v>
      </c>
      <c r="AC22" s="758"/>
      <c r="AD22" s="758"/>
      <c r="AE22" s="758"/>
      <c r="AF22" s="758"/>
      <c r="AG22" s="758"/>
      <c r="AH22" s="758"/>
      <c r="AI22" s="758"/>
      <c r="AJ22" s="758"/>
      <c r="AK22" s="66"/>
    </row>
    <row r="23" spans="1:59" x14ac:dyDescent="0.2">
      <c r="AC23" s="98" t="s">
        <v>492</v>
      </c>
    </row>
    <row r="24" spans="1:59" x14ac:dyDescent="0.2">
      <c r="AC24" s="299" t="s">
        <v>626</v>
      </c>
    </row>
    <row r="25" spans="1:59" x14ac:dyDescent="0.2">
      <c r="AC25" s="98"/>
    </row>
    <row r="26" spans="1:59" ht="16.5" x14ac:dyDescent="0.25">
      <c r="AF26" s="127" t="s">
        <v>654</v>
      </c>
      <c r="AK26" s="128" t="s">
        <v>655</v>
      </c>
      <c r="AL26" s="129"/>
      <c r="AM26" s="130"/>
      <c r="AN26" s="130"/>
      <c r="AO26" s="130"/>
      <c r="AP26" s="130"/>
      <c r="AQ26" s="131" t="s">
        <v>216</v>
      </c>
      <c r="AR26" s="132"/>
      <c r="AS26" s="132"/>
      <c r="AT26" s="133"/>
      <c r="AU26" s="133"/>
      <c r="AV26" s="299"/>
    </row>
    <row r="27" spans="1:59" ht="16.5" x14ac:dyDescent="0.25">
      <c r="AF27" s="134"/>
      <c r="AK27" s="128"/>
      <c r="AL27" s="129"/>
      <c r="AM27" s="130"/>
      <c r="AN27" s="130"/>
      <c r="AO27" s="130"/>
      <c r="AP27" s="130"/>
      <c r="AQ27" s="135"/>
      <c r="AR27" s="135"/>
      <c r="AS27" s="135"/>
      <c r="AT27" s="133"/>
      <c r="AU27" s="133"/>
    </row>
    <row r="28" spans="1:59" x14ac:dyDescent="0.2">
      <c r="AF28" s="76"/>
      <c r="AK28" s="7" t="s">
        <v>639</v>
      </c>
      <c r="AL28" s="76"/>
      <c r="AM28" s="76"/>
      <c r="AN28" s="76"/>
      <c r="AO28" s="76"/>
      <c r="AP28" s="76"/>
      <c r="AQ28" s="7" t="s">
        <v>126</v>
      </c>
      <c r="AR28" s="76"/>
      <c r="AS28" s="76"/>
      <c r="AT28" s="76"/>
      <c r="AU28" s="76"/>
    </row>
    <row r="174" spans="13:13" x14ac:dyDescent="0.2">
      <c r="M174" s="159"/>
    </row>
  </sheetData>
  <mergeCells count="31">
    <mergeCell ref="BA5:BG6"/>
    <mergeCell ref="AF6:AL6"/>
    <mergeCell ref="BA7:BA8"/>
    <mergeCell ref="BB7:BG7"/>
    <mergeCell ref="AF7:AF8"/>
    <mergeCell ref="AG7:AL7"/>
    <mergeCell ref="AM6:AS6"/>
    <mergeCell ref="AT6:AZ6"/>
    <mergeCell ref="N1:O1"/>
    <mergeCell ref="AB22:AJ22"/>
    <mergeCell ref="AM7:AM8"/>
    <mergeCell ref="AN7:AS7"/>
    <mergeCell ref="AT7:AT8"/>
    <mergeCell ref="Y7:Y8"/>
    <mergeCell ref="Z7:AE7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  <mergeCell ref="AU7:AZ7"/>
  </mergeCells>
  <hyperlinks>
    <hyperlink ref="N1:O1" location="'Списък Приложения'!A1" display="НАЗАД"/>
  </hyperlinks>
  <pageMargins left="0.2" right="0.28000000000000003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1"/>
  <sheetViews>
    <sheetView topLeftCell="S1" zoomScale="90" zoomScaleNormal="90" workbookViewId="0">
      <selection activeCell="AG30" sqref="AG30"/>
    </sheetView>
  </sheetViews>
  <sheetFormatPr defaultRowHeight="12.75" x14ac:dyDescent="0.2"/>
  <cols>
    <col min="1" max="1" width="2.5703125" customWidth="1"/>
    <col min="2" max="2" width="34.7109375" customWidth="1"/>
    <col min="3" max="3" width="5.42578125" customWidth="1"/>
    <col min="4" max="13" width="4.7109375" customWidth="1"/>
    <col min="14" max="14" width="2.7109375" customWidth="1"/>
    <col min="15" max="16" width="4.7109375" customWidth="1"/>
    <col min="17" max="17" width="2.85546875" customWidth="1"/>
    <col min="18" max="19" width="4.7109375" customWidth="1"/>
    <col min="20" max="20" width="3.140625" customWidth="1"/>
    <col min="21" max="29" width="4.7109375" customWidth="1"/>
    <col min="30" max="30" width="2.85546875" customWidth="1"/>
    <col min="31" max="31" width="8.5703125" customWidth="1"/>
    <col min="32" max="37" width="4.7109375" customWidth="1"/>
    <col min="38" max="38" width="4" customWidth="1"/>
    <col min="39" max="39" width="3.85546875" customWidth="1"/>
    <col min="40" max="40" width="3.42578125" customWidth="1"/>
    <col min="41" max="46" width="4.7109375" customWidth="1"/>
    <col min="47" max="47" width="2.140625" customWidth="1"/>
    <col min="48" max="48" width="4.7109375" customWidth="1"/>
    <col min="49" max="49" width="2.85546875" customWidth="1"/>
    <col min="50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20" t="s">
        <v>657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16" t="s">
        <v>256</v>
      </c>
      <c r="AF2" s="816"/>
      <c r="AG2" s="816"/>
      <c r="AH2" s="81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264</v>
      </c>
      <c r="AI3" s="113"/>
    </row>
    <row r="4" spans="1:58" ht="42" customHeight="1" x14ac:dyDescent="0.2">
      <c r="A4" s="789" t="s">
        <v>238</v>
      </c>
      <c r="B4" s="822" t="s">
        <v>265</v>
      </c>
      <c r="C4" s="783" t="s">
        <v>202</v>
      </c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785"/>
      <c r="AE4" s="783" t="s">
        <v>203</v>
      </c>
      <c r="AF4" s="784"/>
      <c r="AG4" s="784"/>
      <c r="AH4" s="784"/>
      <c r="AI4" s="784"/>
      <c r="AJ4" s="784"/>
      <c r="AK4" s="784"/>
      <c r="AL4" s="784"/>
      <c r="AM4" s="784"/>
      <c r="AN4" s="784"/>
      <c r="AO4" s="784"/>
      <c r="AP4" s="784"/>
      <c r="AQ4" s="784"/>
      <c r="AR4" s="784"/>
      <c r="AS4" s="784"/>
      <c r="AT4" s="784"/>
      <c r="AU4" s="784"/>
      <c r="AV4" s="784"/>
      <c r="AW4" s="784"/>
      <c r="AX4" s="784"/>
      <c r="AY4" s="784"/>
      <c r="AZ4" s="784"/>
      <c r="BA4" s="784"/>
      <c r="BB4" s="784"/>
      <c r="BC4" s="784"/>
      <c r="BD4" s="784"/>
      <c r="BE4" s="784"/>
      <c r="BF4" s="785"/>
    </row>
    <row r="5" spans="1:58" ht="15.75" customHeight="1" x14ac:dyDescent="0.2">
      <c r="A5" s="790"/>
      <c r="B5" s="823"/>
      <c r="C5" s="773" t="s">
        <v>204</v>
      </c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5"/>
      <c r="AE5" s="773" t="s">
        <v>204</v>
      </c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774"/>
      <c r="AX5" s="774"/>
      <c r="AY5" s="774"/>
      <c r="AZ5" s="774"/>
      <c r="BA5" s="774"/>
      <c r="BB5" s="774"/>
      <c r="BC5" s="774"/>
      <c r="BD5" s="774"/>
      <c r="BE5" s="774"/>
      <c r="BF5" s="775"/>
    </row>
    <row r="6" spans="1:58" s="67" customFormat="1" ht="24" customHeight="1" x14ac:dyDescent="0.2">
      <c r="A6" s="821"/>
      <c r="B6" s="823"/>
      <c r="C6" s="205" t="s">
        <v>87</v>
      </c>
      <c r="D6" s="215">
        <v>1</v>
      </c>
      <c r="E6" s="206">
        <v>2</v>
      </c>
      <c r="F6" s="206" t="s">
        <v>205</v>
      </c>
      <c r="G6" s="206" t="s">
        <v>206</v>
      </c>
      <c r="H6" s="206" t="s">
        <v>207</v>
      </c>
      <c r="I6" s="206" t="s">
        <v>266</v>
      </c>
      <c r="J6" s="206" t="s">
        <v>267</v>
      </c>
      <c r="K6" s="206" t="s">
        <v>268</v>
      </c>
      <c r="L6" s="206" t="s">
        <v>269</v>
      </c>
      <c r="M6" s="206" t="s">
        <v>208</v>
      </c>
      <c r="N6" s="206" t="s">
        <v>209</v>
      </c>
      <c r="O6" s="206" t="s">
        <v>210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211</v>
      </c>
      <c r="U6" s="206" t="s">
        <v>212</v>
      </c>
      <c r="V6" s="206" t="s">
        <v>213</v>
      </c>
      <c r="W6" s="206" t="s">
        <v>214</v>
      </c>
      <c r="X6" s="206" t="s">
        <v>272</v>
      </c>
      <c r="Y6" s="206" t="s">
        <v>273</v>
      </c>
      <c r="Z6" s="206" t="s">
        <v>274</v>
      </c>
      <c r="AA6" s="206" t="s">
        <v>275</v>
      </c>
      <c r="AB6" s="206" t="s">
        <v>276</v>
      </c>
      <c r="AC6" s="206" t="s">
        <v>277</v>
      </c>
      <c r="AD6" s="207" t="s">
        <v>278</v>
      </c>
      <c r="AE6" s="205" t="s">
        <v>87</v>
      </c>
      <c r="AF6" s="215">
        <v>1</v>
      </c>
      <c r="AG6" s="206">
        <v>2</v>
      </c>
      <c r="AH6" s="206" t="s">
        <v>205</v>
      </c>
      <c r="AI6" s="206" t="s">
        <v>206</v>
      </c>
      <c r="AJ6" s="206" t="s">
        <v>207</v>
      </c>
      <c r="AK6" s="206" t="s">
        <v>266</v>
      </c>
      <c r="AL6" s="206" t="s">
        <v>267</v>
      </c>
      <c r="AM6" s="206" t="s">
        <v>268</v>
      </c>
      <c r="AN6" s="206" t="s">
        <v>269</v>
      </c>
      <c r="AO6" s="206" t="s">
        <v>208</v>
      </c>
      <c r="AP6" s="206" t="s">
        <v>209</v>
      </c>
      <c r="AQ6" s="206" t="s">
        <v>210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211</v>
      </c>
      <c r="AW6" s="206" t="s">
        <v>212</v>
      </c>
      <c r="AX6" s="206" t="s">
        <v>213</v>
      </c>
      <c r="AY6" s="206" t="s">
        <v>214</v>
      </c>
      <c r="AZ6" s="206" t="s">
        <v>272</v>
      </c>
      <c r="BA6" s="206" t="s">
        <v>273</v>
      </c>
      <c r="BB6" s="206" t="s">
        <v>274</v>
      </c>
      <c r="BC6" s="206" t="s">
        <v>275</v>
      </c>
      <c r="BD6" s="206" t="s">
        <v>276</v>
      </c>
      <c r="BE6" s="206" t="s">
        <v>277</v>
      </c>
      <c r="BF6" s="207" t="s">
        <v>278</v>
      </c>
    </row>
    <row r="7" spans="1:58" x14ac:dyDescent="0.2">
      <c r="A7" s="216"/>
      <c r="B7" s="217" t="s">
        <v>87</v>
      </c>
      <c r="C7" s="143">
        <f>D7+E7+F7+G7+H7+I7+J7+K7+L7+M7+N7+O7+P7+Q7+R7+S7+T7+U7+V7+W7+X7+Y7+Z7+AA7+AB7+AC7+AD7</f>
        <v>31</v>
      </c>
      <c r="D7" s="118">
        <f t="shared" ref="D7:AD7" si="0">SUM(D8:D17)</f>
        <v>16</v>
      </c>
      <c r="E7" s="118">
        <f t="shared" si="0"/>
        <v>0</v>
      </c>
      <c r="F7" s="118">
        <f t="shared" si="0"/>
        <v>9</v>
      </c>
      <c r="G7" s="118">
        <f t="shared" si="0"/>
        <v>1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10</v>
      </c>
      <c r="AF7" s="118">
        <f t="shared" ref="AF7:BF7" si="1">SUM(AF8:AF17)</f>
        <v>2</v>
      </c>
      <c r="AG7" s="118">
        <f t="shared" si="1"/>
        <v>0</v>
      </c>
      <c r="AH7" s="118">
        <f t="shared" si="1"/>
        <v>5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549" t="s">
        <v>633</v>
      </c>
      <c r="C8" s="143">
        <f>D8+E8+F8+G8+H8+I8+J8+K8+L8+M8+N8+O8+P8+Q8+R8+S8+T8+U8+V8+W8+X8+Y8+Z8+AA8+AB8+AC8+AD8</f>
        <v>18</v>
      </c>
      <c r="D8" s="80">
        <v>7</v>
      </c>
      <c r="E8" s="80"/>
      <c r="F8" s="80">
        <v>8</v>
      </c>
      <c r="G8" s="80">
        <v>1</v>
      </c>
      <c r="H8" s="80"/>
      <c r="I8" s="80"/>
      <c r="J8" s="80"/>
      <c r="K8" s="80"/>
      <c r="L8" s="80"/>
      <c r="M8" s="80">
        <v>2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17" si="2">AF8+AG8+AH8+AI8+AJ8+AK8+AL8+AM8+AN8+AO8+AP8+AQ8+AR8+AS8+AT8+AU8+AV8+AW8+AX8+AY8+AZ8+BA8+BB8+BC8+BD8+BE8+BF8</f>
        <v>5</v>
      </c>
      <c r="AF8" s="80">
        <v>1</v>
      </c>
      <c r="AG8" s="80"/>
      <c r="AH8" s="80">
        <v>2</v>
      </c>
      <c r="AI8" s="80">
        <v>1</v>
      </c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549" t="s">
        <v>634</v>
      </c>
      <c r="C9" s="143">
        <f t="shared" ref="C9:C17" si="3">D9+E9+F9+G9+H9+I9+J9+K9+L9+M9+N9+O9+P9+Q9+R9+S9+T9+U9+V9+W9+X9+Y9+Z9+AA9+AB9+AC9+AD9</f>
        <v>13</v>
      </c>
      <c r="D9" s="80">
        <v>9</v>
      </c>
      <c r="E9" s="80"/>
      <c r="F9" s="80">
        <v>1</v>
      </c>
      <c r="G9" s="80"/>
      <c r="H9" s="80"/>
      <c r="I9" s="80">
        <v>1</v>
      </c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1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549" t="s">
        <v>630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>
        <v>1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549" t="s">
        <v>653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/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549" t="s">
        <v>632</v>
      </c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1</v>
      </c>
      <c r="AF12" s="80"/>
      <c r="AG12" s="80"/>
      <c r="AH12" s="80">
        <v>1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t="13.5" thickBot="1" x14ac:dyDescent="0.25">
      <c r="A17" s="122"/>
      <c r="B17" s="123"/>
      <c r="C17" s="149">
        <f t="shared" si="3"/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3"/>
      <c r="AE17" s="149">
        <f t="shared" si="2"/>
        <v>0</v>
      </c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3"/>
    </row>
    <row r="18" spans="1:58" x14ac:dyDescent="0.2">
      <c r="A18" s="65"/>
    </row>
    <row r="19" spans="1:58" ht="12.75" customHeight="1" x14ac:dyDescent="0.2">
      <c r="A19" s="65"/>
      <c r="AV19" s="758" t="s">
        <v>59</v>
      </c>
      <c r="AW19" s="758"/>
      <c r="AX19" s="758"/>
      <c r="AY19" s="758"/>
      <c r="AZ19" s="758"/>
      <c r="BA19" s="758"/>
      <c r="BB19" s="758"/>
      <c r="BC19" s="758"/>
      <c r="BD19" s="758"/>
    </row>
    <row r="20" spans="1:58" ht="16.5" x14ac:dyDescent="0.25">
      <c r="AE20" s="127"/>
      <c r="AH20" s="128"/>
      <c r="AI20" s="129"/>
      <c r="AJ20" s="129"/>
      <c r="AK20" s="130"/>
      <c r="AL20" s="130"/>
      <c r="AM20" s="130"/>
      <c r="AN20" s="130"/>
      <c r="AO20" s="131"/>
      <c r="AP20" s="132"/>
      <c r="AQ20" s="132"/>
      <c r="AR20" s="132"/>
      <c r="AS20" s="98" t="s">
        <v>492</v>
      </c>
      <c r="AT20" s="133"/>
      <c r="AV20" s="98"/>
    </row>
    <row r="21" spans="1:58" ht="16.5" x14ac:dyDescent="0.25">
      <c r="AE21" s="134"/>
      <c r="AH21" s="128"/>
      <c r="AI21" s="129"/>
      <c r="AJ21" s="129"/>
      <c r="AK21" s="130"/>
      <c r="AL21" s="130"/>
      <c r="AM21" s="130"/>
      <c r="AN21" s="130"/>
      <c r="AO21" s="135"/>
      <c r="AP21" s="135"/>
      <c r="AQ21" s="135"/>
      <c r="AR21" s="299" t="s">
        <v>626</v>
      </c>
      <c r="AS21" s="133"/>
      <c r="AT21" s="133"/>
    </row>
    <row r="22" spans="1:58" x14ac:dyDescent="0.2">
      <c r="AE22" s="76"/>
      <c r="AH22" s="7"/>
      <c r="AI22" s="76"/>
      <c r="AJ22" s="76"/>
      <c r="AK22" s="76"/>
      <c r="AL22" s="76"/>
      <c r="AM22" s="76"/>
      <c r="AN22" s="76"/>
      <c r="AO22" s="7"/>
      <c r="AP22" s="76"/>
      <c r="AQ22" s="76"/>
      <c r="AR22" s="76"/>
      <c r="AS22" s="76"/>
      <c r="AT22" s="76"/>
    </row>
    <row r="24" spans="1:58" ht="15.75" x14ac:dyDescent="0.25">
      <c r="B24" s="136"/>
    </row>
    <row r="25" spans="1:58" ht="16.5" x14ac:dyDescent="0.25">
      <c r="B25" s="67"/>
      <c r="AE25" s="127" t="s">
        <v>658</v>
      </c>
      <c r="AH25" s="128" t="s">
        <v>659</v>
      </c>
      <c r="AI25" s="129"/>
      <c r="AJ25" s="129"/>
      <c r="AK25" s="130"/>
      <c r="AL25" s="130"/>
      <c r="AM25" s="130"/>
      <c r="AN25" s="130"/>
      <c r="AO25" s="131" t="s">
        <v>216</v>
      </c>
      <c r="AP25" s="132"/>
      <c r="AQ25" s="132"/>
      <c r="AR25" s="132"/>
      <c r="AS25" s="133"/>
      <c r="AT25" s="133"/>
    </row>
    <row r="26" spans="1:58" ht="14.25" customHeight="1" x14ac:dyDescent="0.25">
      <c r="B26" s="67"/>
      <c r="AE26" s="134"/>
      <c r="AH26" s="128"/>
      <c r="AI26" s="129"/>
      <c r="AJ26" s="129"/>
      <c r="AK26" s="130"/>
      <c r="AL26" s="130"/>
      <c r="AM26" s="130"/>
      <c r="AN26" s="130"/>
      <c r="AO26" s="135"/>
      <c r="AP26" s="135"/>
      <c r="AQ26" s="135"/>
      <c r="AR26" s="135"/>
      <c r="AS26" s="133"/>
      <c r="AT26" s="133"/>
    </row>
    <row r="27" spans="1:58" ht="14.25" customHeight="1" x14ac:dyDescent="0.2">
      <c r="B27" s="67"/>
      <c r="AE27" s="76"/>
      <c r="AH27" s="7" t="s">
        <v>639</v>
      </c>
      <c r="AI27" s="76"/>
      <c r="AJ27" s="76"/>
      <c r="AK27" s="76"/>
      <c r="AL27" s="76"/>
      <c r="AM27" s="76"/>
      <c r="AN27" s="76"/>
      <c r="AO27" s="7" t="s">
        <v>126</v>
      </c>
      <c r="AP27" s="76"/>
      <c r="AQ27" s="76"/>
      <c r="AR27" s="76"/>
      <c r="AS27" s="76"/>
      <c r="AT27" s="76"/>
    </row>
    <row r="28" spans="1:58" ht="15.95" customHeight="1" x14ac:dyDescent="0.2"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</row>
    <row r="29" spans="1:58" ht="15.95" customHeight="1" x14ac:dyDescent="0.2">
      <c r="B29" s="817"/>
      <c r="C29" s="817"/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817"/>
      <c r="O29" s="817"/>
      <c r="P29" s="817"/>
      <c r="Q29" s="817"/>
      <c r="R29" s="817"/>
      <c r="S29" s="817"/>
      <c r="T29" s="817"/>
      <c r="U29" s="817"/>
      <c r="V29" s="817"/>
      <c r="W29" s="817"/>
      <c r="X29" s="817"/>
      <c r="Y29" s="817"/>
      <c r="Z29" s="817"/>
    </row>
    <row r="30" spans="1:58" ht="15.95" customHeight="1" x14ac:dyDescent="0.2">
      <c r="B30" s="818"/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817"/>
      <c r="U30" s="817"/>
      <c r="V30" s="817"/>
      <c r="W30" s="817"/>
      <c r="X30" s="817"/>
      <c r="Y30" s="817"/>
      <c r="Z30" s="817"/>
    </row>
    <row r="31" spans="1:58" ht="15.95" customHeight="1" x14ac:dyDescent="0.2"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819"/>
      <c r="U31" s="819"/>
      <c r="V31" s="819"/>
      <c r="W31" s="819"/>
      <c r="X31" s="819"/>
      <c r="Y31" s="819"/>
      <c r="Z31" s="819"/>
    </row>
    <row r="32" spans="1:58" ht="15.95" customHeight="1" x14ac:dyDescent="0.2">
      <c r="B32" s="819"/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  <c r="Z32" s="819"/>
    </row>
    <row r="33" spans="2:26" ht="15.95" customHeight="1" x14ac:dyDescent="0.2">
      <c r="B33" s="819"/>
      <c r="C33" s="819"/>
      <c r="D33" s="819"/>
      <c r="E33" s="819"/>
      <c r="F33" s="819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</row>
    <row r="34" spans="2:26" ht="15.95" customHeight="1" x14ac:dyDescent="0.2">
      <c r="B34" s="818"/>
      <c r="C34" s="817"/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7"/>
      <c r="P34" s="817"/>
      <c r="Q34" s="817"/>
      <c r="R34" s="817"/>
      <c r="S34" s="817"/>
      <c r="T34" s="817"/>
      <c r="U34" s="817"/>
      <c r="V34" s="817"/>
      <c r="W34" s="817"/>
      <c r="X34" s="817"/>
      <c r="Y34" s="817"/>
      <c r="Z34" s="817"/>
    </row>
    <row r="35" spans="2:26" ht="15.95" customHeight="1" x14ac:dyDescent="0.2">
      <c r="B35" s="819"/>
      <c r="C35" s="819"/>
      <c r="D35" s="819"/>
      <c r="E35" s="819"/>
      <c r="F35" s="819"/>
      <c r="G35" s="819"/>
      <c r="H35" s="819"/>
      <c r="I35" s="819"/>
      <c r="J35" s="819"/>
      <c r="K35" s="819"/>
      <c r="L35" s="819"/>
      <c r="M35" s="819"/>
      <c r="N35" s="819"/>
      <c r="O35" s="819"/>
      <c r="P35" s="819"/>
      <c r="Q35" s="819"/>
      <c r="R35" s="819"/>
      <c r="S35" s="819"/>
      <c r="T35" s="819"/>
      <c r="U35" s="819"/>
      <c r="V35" s="819"/>
      <c r="W35" s="819"/>
      <c r="X35" s="819"/>
      <c r="Y35" s="819"/>
      <c r="Z35" s="819"/>
    </row>
    <row r="36" spans="2:26" ht="30" customHeight="1" x14ac:dyDescent="0.2">
      <c r="B36" s="819"/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  <c r="Z36" s="819"/>
    </row>
    <row r="37" spans="2:26" ht="30" customHeight="1" x14ac:dyDescent="0.2">
      <c r="B37" s="819"/>
      <c r="C37" s="819"/>
      <c r="D37" s="819"/>
      <c r="E37" s="819"/>
      <c r="F37" s="819"/>
      <c r="G37" s="81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</row>
    <row r="38" spans="2:26" ht="15.95" customHeight="1" x14ac:dyDescent="0.2"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</row>
    <row r="39" spans="2:26" ht="15.95" customHeight="1" x14ac:dyDescent="0.2">
      <c r="B39" s="818"/>
      <c r="C39" s="817"/>
      <c r="D39" s="817"/>
      <c r="E39" s="817"/>
      <c r="F39" s="817"/>
      <c r="G39" s="817"/>
      <c r="H39" s="817"/>
      <c r="I39" s="817"/>
      <c r="J39" s="817"/>
      <c r="K39" s="817"/>
      <c r="L39" s="817"/>
      <c r="M39" s="817"/>
      <c r="N39" s="817"/>
      <c r="O39" s="817"/>
      <c r="P39" s="817"/>
      <c r="Q39" s="817"/>
      <c r="R39" s="817"/>
      <c r="S39" s="817"/>
      <c r="T39" s="817"/>
      <c r="U39" s="817"/>
      <c r="V39" s="817"/>
      <c r="W39" s="817"/>
      <c r="X39" s="817"/>
      <c r="Y39" s="817"/>
      <c r="Z39" s="817"/>
    </row>
    <row r="40" spans="2:26" ht="15.95" customHeight="1" x14ac:dyDescent="0.2">
      <c r="B40" s="824"/>
      <c r="C40" s="824"/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  <c r="O40" s="824"/>
      <c r="P40" s="824"/>
      <c r="Q40" s="824"/>
      <c r="R40" s="824"/>
      <c r="S40" s="824"/>
      <c r="T40" s="824"/>
      <c r="U40" s="824"/>
      <c r="V40" s="824"/>
      <c r="W40" s="824"/>
      <c r="X40" s="824"/>
      <c r="Y40" s="824"/>
      <c r="Z40" s="824"/>
    </row>
    <row r="41" spans="2:26" ht="15.95" customHeight="1" x14ac:dyDescent="0.2">
      <c r="B41" s="819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819"/>
      <c r="Y41" s="819"/>
      <c r="Z41" s="819"/>
    </row>
    <row r="42" spans="2:26" ht="15.95" customHeight="1" x14ac:dyDescent="0.2"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</row>
    <row r="43" spans="2:26" ht="15.95" customHeight="1" x14ac:dyDescent="0.2">
      <c r="B43" s="818"/>
      <c r="C43" s="817"/>
      <c r="D43" s="817"/>
      <c r="E43" s="817"/>
      <c r="F43" s="817"/>
      <c r="G43" s="817"/>
      <c r="H43" s="817"/>
      <c r="I43" s="817"/>
      <c r="J43" s="817"/>
      <c r="K43" s="817"/>
      <c r="L43" s="817"/>
      <c r="M43" s="817"/>
      <c r="N43" s="817"/>
      <c r="O43" s="817"/>
      <c r="P43" s="817"/>
      <c r="Q43" s="817"/>
      <c r="R43" s="817"/>
      <c r="S43" s="817"/>
      <c r="T43" s="817"/>
      <c r="U43" s="817"/>
      <c r="V43" s="817"/>
      <c r="W43" s="817"/>
      <c r="X43" s="817"/>
      <c r="Y43" s="817"/>
      <c r="Z43" s="817"/>
    </row>
    <row r="44" spans="2:26" ht="15.95" customHeight="1" x14ac:dyDescent="0.2">
      <c r="B44" s="819"/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  <c r="Z44" s="819"/>
    </row>
    <row r="45" spans="2:26" ht="30" customHeight="1" x14ac:dyDescent="0.2">
      <c r="B45" s="819"/>
      <c r="C45" s="819"/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</row>
    <row r="46" spans="2:26" ht="30" customHeight="1" x14ac:dyDescent="0.2"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</row>
    <row r="47" spans="2:26" ht="15.95" customHeight="1" x14ac:dyDescent="0.2"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  <c r="Z47" s="819"/>
    </row>
    <row r="48" spans="2:26" ht="15.95" customHeight="1" x14ac:dyDescent="0.2">
      <c r="B48" s="818"/>
      <c r="C48" s="817"/>
      <c r="D48" s="817"/>
      <c r="E48" s="817"/>
      <c r="F48" s="817"/>
      <c r="G48" s="817"/>
      <c r="H48" s="817"/>
      <c r="I48" s="817"/>
      <c r="J48" s="817"/>
      <c r="K48" s="817"/>
      <c r="L48" s="817"/>
      <c r="M48" s="817"/>
      <c r="N48" s="817"/>
      <c r="O48" s="817"/>
      <c r="P48" s="817"/>
      <c r="Q48" s="817"/>
      <c r="R48" s="817"/>
      <c r="S48" s="817"/>
      <c r="T48" s="817"/>
      <c r="U48" s="817"/>
      <c r="V48" s="817"/>
      <c r="W48" s="817"/>
      <c r="X48" s="817"/>
      <c r="Y48" s="817"/>
      <c r="Z48" s="817"/>
    </row>
    <row r="49" spans="2:26" ht="31.5" customHeight="1" x14ac:dyDescent="0.2"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</row>
    <row r="50" spans="2:26" ht="40.5" customHeight="1" x14ac:dyDescent="0.2"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</row>
    <row r="51" spans="2:26" ht="31.5" customHeight="1" x14ac:dyDescent="0.2">
      <c r="B51" s="819"/>
      <c r="C51" s="819"/>
      <c r="D51" s="819"/>
      <c r="E51" s="819"/>
      <c r="F51" s="819"/>
      <c r="G51" s="819"/>
      <c r="H51" s="819"/>
      <c r="I51" s="819"/>
      <c r="J51" s="819"/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</row>
    <row r="52" spans="2:26" ht="31.5" customHeight="1" x14ac:dyDescent="0.2">
      <c r="B52" s="819"/>
      <c r="C52" s="81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</row>
    <row r="53" spans="2:26" ht="28.5" customHeight="1" x14ac:dyDescent="0.2">
      <c r="B53" s="818"/>
      <c r="C53" s="817"/>
      <c r="D53" s="817"/>
      <c r="E53" s="817"/>
      <c r="F53" s="817"/>
      <c r="G53" s="817"/>
      <c r="H53" s="817"/>
      <c r="I53" s="817"/>
      <c r="J53" s="817"/>
      <c r="K53" s="817"/>
      <c r="L53" s="817"/>
      <c r="M53" s="817"/>
      <c r="N53" s="817"/>
      <c r="O53" s="817"/>
      <c r="P53" s="817"/>
      <c r="Q53" s="817"/>
      <c r="R53" s="817"/>
      <c r="S53" s="817"/>
      <c r="T53" s="817"/>
      <c r="U53" s="817"/>
      <c r="V53" s="817"/>
      <c r="W53" s="817"/>
      <c r="X53" s="817"/>
      <c r="Y53" s="817"/>
      <c r="Z53" s="817"/>
    </row>
    <row r="54" spans="2:26" ht="45" customHeight="1" x14ac:dyDescent="0.2"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</row>
    <row r="55" spans="2:26" ht="45" customHeight="1" x14ac:dyDescent="0.2">
      <c r="B55" s="819"/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19"/>
      <c r="X55" s="819"/>
      <c r="Y55" s="819"/>
      <c r="Z55" s="819"/>
    </row>
    <row r="56" spans="2:26" ht="45" customHeight="1" x14ac:dyDescent="0.2">
      <c r="B56" s="819"/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</row>
    <row r="57" spans="2:26" ht="32.25" customHeight="1" x14ac:dyDescent="0.2"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</row>
    <row r="58" spans="2:26" ht="15.95" customHeight="1" x14ac:dyDescent="0.2">
      <c r="B58" s="818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</row>
    <row r="59" spans="2:26" ht="15.95" customHeight="1" x14ac:dyDescent="0.2">
      <c r="B59" s="819"/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</row>
    <row r="60" spans="2:26" ht="15.95" customHeight="1" x14ac:dyDescent="0.2">
      <c r="B60" s="819"/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2:26" ht="15.95" customHeight="1" x14ac:dyDescent="0.2">
      <c r="B61" s="819"/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</sheetData>
  <mergeCells count="43">
    <mergeCell ref="B57:Z57"/>
    <mergeCell ref="B58:Z58"/>
    <mergeCell ref="B59:Z59"/>
    <mergeCell ref="B60:Z60"/>
    <mergeCell ref="B61:Z61"/>
    <mergeCell ref="B56:Z56"/>
    <mergeCell ref="A4:A6"/>
    <mergeCell ref="B4:B6"/>
    <mergeCell ref="C4:AD4"/>
    <mergeCell ref="C5:AD5"/>
    <mergeCell ref="B28:Z28"/>
    <mergeCell ref="B40:Z40"/>
    <mergeCell ref="B47:Z47"/>
    <mergeCell ref="B48:Z48"/>
    <mergeCell ref="B51:Z51"/>
    <mergeCell ref="B52:Z52"/>
    <mergeCell ref="B53:Z53"/>
    <mergeCell ref="B54:Z54"/>
    <mergeCell ref="B55:Z55"/>
    <mergeCell ref="B49:Z49"/>
    <mergeCell ref="B50:Z50"/>
    <mergeCell ref="B46:Z46"/>
    <mergeCell ref="B35:Z35"/>
    <mergeCell ref="B36:Z36"/>
    <mergeCell ref="B37:Z37"/>
    <mergeCell ref="B38:Z38"/>
    <mergeCell ref="B39:Z39"/>
    <mergeCell ref="B41:Z41"/>
    <mergeCell ref="B42:Z42"/>
    <mergeCell ref="B43:Z43"/>
    <mergeCell ref="B44:Z44"/>
    <mergeCell ref="B45:Z45"/>
    <mergeCell ref="B33:Z33"/>
    <mergeCell ref="AE4:BF4"/>
    <mergeCell ref="AE5:BF5"/>
    <mergeCell ref="AV19:BD19"/>
    <mergeCell ref="B34:Z34"/>
    <mergeCell ref="AE2:AH2"/>
    <mergeCell ref="B29:Z29"/>
    <mergeCell ref="B30:Z30"/>
    <mergeCell ref="B31:Z31"/>
    <mergeCell ref="B32:Z32"/>
    <mergeCell ref="B2:AD2"/>
  </mergeCells>
  <hyperlinks>
    <hyperlink ref="AE2:AH2" location="'Списък Приложения'!A1" display="НАЗАД"/>
  </hyperlinks>
  <pageMargins left="0.27" right="0.2" top="0.39" bottom="0.3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40" t="s">
        <v>295</v>
      </c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296</v>
      </c>
      <c r="AQ3" s="224"/>
    </row>
    <row r="4" spans="1:50" ht="42.75" customHeight="1" x14ac:dyDescent="0.2">
      <c r="A4" s="828" t="s">
        <v>238</v>
      </c>
      <c r="B4" s="830" t="s">
        <v>265</v>
      </c>
      <c r="C4" s="833" t="s">
        <v>202</v>
      </c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5"/>
      <c r="AA4" s="833" t="s">
        <v>203</v>
      </c>
      <c r="AB4" s="834"/>
      <c r="AC4" s="834"/>
      <c r="AD4" s="834"/>
      <c r="AE4" s="834"/>
      <c r="AF4" s="834"/>
      <c r="AG4" s="834"/>
      <c r="AH4" s="834"/>
      <c r="AI4" s="834"/>
      <c r="AJ4" s="834"/>
      <c r="AK4" s="834"/>
      <c r="AL4" s="834"/>
      <c r="AM4" s="834"/>
      <c r="AN4" s="834"/>
      <c r="AO4" s="834"/>
      <c r="AP4" s="834"/>
      <c r="AQ4" s="834"/>
      <c r="AR4" s="834"/>
      <c r="AS4" s="834"/>
      <c r="AT4" s="834"/>
      <c r="AU4" s="834"/>
      <c r="AV4" s="834"/>
      <c r="AW4" s="834"/>
      <c r="AX4" s="835"/>
    </row>
    <row r="5" spans="1:50" ht="15" customHeight="1" x14ac:dyDescent="0.2">
      <c r="A5" s="829"/>
      <c r="B5" s="831"/>
      <c r="C5" s="837" t="s">
        <v>204</v>
      </c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9"/>
      <c r="AA5" s="837" t="s">
        <v>204</v>
      </c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9"/>
    </row>
    <row r="6" spans="1:50" s="231" customFormat="1" ht="24" customHeight="1" x14ac:dyDescent="0.2">
      <c r="A6" s="829"/>
      <c r="B6" s="832"/>
      <c r="C6" s="226" t="s">
        <v>87</v>
      </c>
      <c r="D6" s="227">
        <v>1</v>
      </c>
      <c r="E6" s="227">
        <v>2</v>
      </c>
      <c r="F6" s="227" t="s">
        <v>205</v>
      </c>
      <c r="G6" s="227" t="s">
        <v>206</v>
      </c>
      <c r="H6" s="227" t="s">
        <v>207</v>
      </c>
      <c r="I6" s="227" t="s">
        <v>297</v>
      </c>
      <c r="J6" s="227" t="s">
        <v>298</v>
      </c>
      <c r="K6" s="227" t="s">
        <v>299</v>
      </c>
      <c r="L6" s="227" t="s">
        <v>266</v>
      </c>
      <c r="M6" s="227" t="s">
        <v>267</v>
      </c>
      <c r="N6" s="227" t="s">
        <v>268</v>
      </c>
      <c r="O6" s="227" t="s">
        <v>269</v>
      </c>
      <c r="P6" s="227" t="s">
        <v>270</v>
      </c>
      <c r="Q6" s="228" t="s">
        <v>208</v>
      </c>
      <c r="R6" s="228" t="s">
        <v>209</v>
      </c>
      <c r="S6" s="228" t="s">
        <v>210</v>
      </c>
      <c r="T6" s="228" t="s">
        <v>300</v>
      </c>
      <c r="U6" s="228" t="s">
        <v>301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302</v>
      </c>
      <c r="AA6" s="226" t="s">
        <v>87</v>
      </c>
      <c r="AB6" s="227">
        <v>1</v>
      </c>
      <c r="AC6" s="227">
        <v>2</v>
      </c>
      <c r="AD6" s="227" t="s">
        <v>205</v>
      </c>
      <c r="AE6" s="227" t="s">
        <v>206</v>
      </c>
      <c r="AF6" s="227" t="s">
        <v>207</v>
      </c>
      <c r="AG6" s="227" t="s">
        <v>297</v>
      </c>
      <c r="AH6" s="227" t="s">
        <v>298</v>
      </c>
      <c r="AI6" s="227" t="s">
        <v>299</v>
      </c>
      <c r="AJ6" s="227" t="s">
        <v>266</v>
      </c>
      <c r="AK6" s="227" t="s">
        <v>267</v>
      </c>
      <c r="AL6" s="227" t="s">
        <v>268</v>
      </c>
      <c r="AM6" s="227" t="s">
        <v>269</v>
      </c>
      <c r="AN6" s="227" t="s">
        <v>270</v>
      </c>
      <c r="AO6" s="228" t="s">
        <v>208</v>
      </c>
      <c r="AP6" s="228" t="s">
        <v>209</v>
      </c>
      <c r="AQ6" s="228" t="s">
        <v>210</v>
      </c>
      <c r="AR6" s="228" t="s">
        <v>300</v>
      </c>
      <c r="AS6" s="228" t="s">
        <v>301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302</v>
      </c>
    </row>
    <row r="7" spans="1:50" x14ac:dyDescent="0.2">
      <c r="A7" s="232"/>
      <c r="B7" s="233" t="s">
        <v>241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239"/>
      <c r="C8" s="240">
        <f t="shared" ref="C8:C45" si="4">D8+E8+F8+G8+H8+I8+J8+K8+L8+M8+N8+O8+P8+Q8+R8+S8+T8+U8+V8+W8+X8+Y8+Z8</f>
        <v>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/>
      <c r="AA8" s="240">
        <f t="shared" ref="AA8:AA45" si="5">AB8+AC8+AD8+AE8+AF8+AG8+AH8+AI8+AJ8+AK8+AL8+AM8+AN8+AO8+AP8+AQ8+AR8+AS8+AT8+AU8+AV8+AW8+AX8</f>
        <v>0</v>
      </c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x14ac:dyDescent="0.2">
      <c r="A9" s="243"/>
      <c r="B9" s="244"/>
      <c r="C9" s="234">
        <f t="shared" si="4"/>
        <v>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46"/>
      <c r="S9" s="246"/>
      <c r="T9" s="246"/>
      <c r="U9" s="246"/>
      <c r="V9" s="246"/>
      <c r="W9" s="246"/>
      <c r="X9" s="246"/>
      <c r="Y9" s="246"/>
      <c r="Z9" s="247"/>
      <c r="AA9" s="234">
        <f t="shared" si="5"/>
        <v>0</v>
      </c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6"/>
      <c r="AP9" s="246"/>
      <c r="AQ9" s="246"/>
      <c r="AR9" s="246"/>
      <c r="AS9" s="246"/>
      <c r="AT9" s="246"/>
      <c r="AU9" s="246"/>
      <c r="AV9" s="246"/>
      <c r="AW9" s="246"/>
      <c r="AX9" s="247"/>
    </row>
    <row r="10" spans="1:50" x14ac:dyDescent="0.2">
      <c r="A10" s="243"/>
      <c r="B10" s="244"/>
      <c r="C10" s="234">
        <f t="shared" si="4"/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  <c r="R10" s="246"/>
      <c r="S10" s="246"/>
      <c r="T10" s="246"/>
      <c r="U10" s="246"/>
      <c r="V10" s="246"/>
      <c r="W10" s="246"/>
      <c r="X10" s="246"/>
      <c r="Y10" s="246"/>
      <c r="Z10" s="247"/>
      <c r="AA10" s="234">
        <f t="shared" si="5"/>
        <v>0</v>
      </c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</row>
    <row r="11" spans="1:50" x14ac:dyDescent="0.2">
      <c r="A11" s="243"/>
      <c r="B11" s="244"/>
      <c r="C11" s="234">
        <f>D11+E11+F11+G11+H11+I11+J11+K11+L11+M11+N11+O11+P11+Q11+R11+S11+T11+U11+V11+W11+X11+Y11+Z11</f>
        <v>0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  <c r="R11" s="246"/>
      <c r="S11" s="246"/>
      <c r="T11" s="246"/>
      <c r="U11" s="246"/>
      <c r="V11" s="246"/>
      <c r="W11" s="246"/>
      <c r="X11" s="246"/>
      <c r="Y11" s="246"/>
      <c r="Z11" s="247"/>
      <c r="AA11" s="234">
        <f t="shared" si="5"/>
        <v>0</v>
      </c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/>
    </row>
    <row r="12" spans="1:50" x14ac:dyDescent="0.2">
      <c r="A12" s="243"/>
      <c r="B12" s="244"/>
      <c r="C12" s="234">
        <f t="shared" si="4"/>
        <v>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234">
        <f t="shared" si="5"/>
        <v>0</v>
      </c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</row>
    <row r="13" spans="1:50" x14ac:dyDescent="0.2">
      <c r="A13" s="243"/>
      <c r="B13" s="244"/>
      <c r="C13" s="234">
        <f t="shared" si="4"/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  <c r="R13" s="246"/>
      <c r="S13" s="246"/>
      <c r="T13" s="246"/>
      <c r="U13" s="246"/>
      <c r="V13" s="246"/>
      <c r="W13" s="246"/>
      <c r="X13" s="246"/>
      <c r="Y13" s="246"/>
      <c r="Z13" s="247"/>
      <c r="AA13" s="234">
        <f t="shared" si="5"/>
        <v>0</v>
      </c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6"/>
      <c r="AP13" s="246"/>
      <c r="AQ13" s="246"/>
      <c r="AR13" s="246"/>
      <c r="AS13" s="246"/>
      <c r="AT13" s="246"/>
      <c r="AU13" s="246"/>
      <c r="AV13" s="246"/>
      <c r="AW13" s="246"/>
      <c r="AX13" s="247"/>
    </row>
    <row r="14" spans="1:50" x14ac:dyDescent="0.2">
      <c r="A14" s="243"/>
      <c r="B14" s="244"/>
      <c r="C14" s="234">
        <f t="shared" si="4"/>
        <v>0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  <c r="R14" s="246"/>
      <c r="S14" s="246"/>
      <c r="T14" s="246"/>
      <c r="U14" s="246"/>
      <c r="V14" s="246"/>
      <c r="W14" s="246"/>
      <c r="X14" s="246"/>
      <c r="Y14" s="246"/>
      <c r="Z14" s="247"/>
      <c r="AA14" s="234">
        <f t="shared" si="5"/>
        <v>0</v>
      </c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</row>
    <row r="15" spans="1:50" x14ac:dyDescent="0.2">
      <c r="A15" s="243"/>
      <c r="B15" s="244"/>
      <c r="C15" s="234">
        <f t="shared" si="4"/>
        <v>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246"/>
      <c r="S15" s="246"/>
      <c r="T15" s="246"/>
      <c r="U15" s="246"/>
      <c r="V15" s="246"/>
      <c r="W15" s="246"/>
      <c r="X15" s="246"/>
      <c r="Y15" s="246"/>
      <c r="Z15" s="247"/>
      <c r="AA15" s="234">
        <f t="shared" si="5"/>
        <v>0</v>
      </c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46"/>
      <c r="AQ15" s="246"/>
      <c r="AR15" s="246"/>
      <c r="AS15" s="246"/>
      <c r="AT15" s="246"/>
      <c r="AU15" s="246"/>
      <c r="AV15" s="246"/>
      <c r="AW15" s="246"/>
      <c r="AX15" s="247"/>
    </row>
    <row r="16" spans="1:50" x14ac:dyDescent="0.2">
      <c r="A16" s="243"/>
      <c r="B16" s="244"/>
      <c r="C16" s="234">
        <f t="shared" si="4"/>
        <v>0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6"/>
      <c r="R16" s="246"/>
      <c r="S16" s="246"/>
      <c r="T16" s="246"/>
      <c r="U16" s="246"/>
      <c r="V16" s="246"/>
      <c r="W16" s="246"/>
      <c r="X16" s="246"/>
      <c r="Y16" s="246"/>
      <c r="Z16" s="247"/>
      <c r="AA16" s="234">
        <f t="shared" si="5"/>
        <v>0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6"/>
      <c r="AP16" s="246"/>
      <c r="AQ16" s="246"/>
      <c r="AR16" s="246"/>
      <c r="AS16" s="246"/>
      <c r="AT16" s="246"/>
      <c r="AU16" s="246"/>
      <c r="AV16" s="246"/>
      <c r="AW16" s="246"/>
      <c r="AX16" s="247"/>
    </row>
    <row r="17" spans="1:50" x14ac:dyDescent="0.2">
      <c r="A17" s="243"/>
      <c r="B17" s="244"/>
      <c r="C17" s="234">
        <f t="shared" si="4"/>
        <v>0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6"/>
      <c r="S17" s="246"/>
      <c r="T17" s="246"/>
      <c r="U17" s="246"/>
      <c r="V17" s="246"/>
      <c r="W17" s="246"/>
      <c r="X17" s="246"/>
      <c r="Y17" s="246"/>
      <c r="Z17" s="247"/>
      <c r="AA17" s="234">
        <f t="shared" si="5"/>
        <v>0</v>
      </c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  <c r="AP17" s="246"/>
      <c r="AQ17" s="246"/>
      <c r="AR17" s="246"/>
      <c r="AS17" s="246"/>
      <c r="AT17" s="246"/>
      <c r="AU17" s="246"/>
      <c r="AV17" s="246"/>
      <c r="AW17" s="246"/>
      <c r="AX17" s="247"/>
    </row>
    <row r="18" spans="1:50" x14ac:dyDescent="0.2">
      <c r="A18" s="243"/>
      <c r="B18" s="244"/>
      <c r="C18" s="234">
        <f t="shared" si="4"/>
        <v>0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234">
        <f t="shared" si="5"/>
        <v>0</v>
      </c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6"/>
      <c r="AP18" s="246"/>
      <c r="AQ18" s="246"/>
      <c r="AR18" s="246"/>
      <c r="AS18" s="246"/>
      <c r="AT18" s="246"/>
      <c r="AU18" s="246"/>
      <c r="AV18" s="246"/>
      <c r="AW18" s="246"/>
      <c r="AX18" s="247"/>
    </row>
    <row r="19" spans="1:50" x14ac:dyDescent="0.2">
      <c r="A19" s="243"/>
      <c r="B19" s="244"/>
      <c r="C19" s="234">
        <f t="shared" si="4"/>
        <v>0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234">
        <f t="shared" si="5"/>
        <v>0</v>
      </c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6"/>
      <c r="AP19" s="246"/>
      <c r="AQ19" s="246"/>
      <c r="AR19" s="246"/>
      <c r="AS19" s="246"/>
      <c r="AT19" s="246"/>
      <c r="AU19" s="246"/>
      <c r="AV19" s="246"/>
      <c r="AW19" s="246"/>
      <c r="AX19" s="247"/>
    </row>
    <row r="20" spans="1:50" x14ac:dyDescent="0.2">
      <c r="A20" s="243"/>
      <c r="B20" s="244"/>
      <c r="C20" s="234">
        <f t="shared" si="4"/>
        <v>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234">
        <f t="shared" si="5"/>
        <v>0</v>
      </c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6"/>
      <c r="AP20" s="246"/>
      <c r="AQ20" s="246"/>
      <c r="AR20" s="246"/>
      <c r="AS20" s="246"/>
      <c r="AT20" s="246"/>
      <c r="AU20" s="246"/>
      <c r="AV20" s="246"/>
      <c r="AW20" s="246"/>
      <c r="AX20" s="247"/>
    </row>
    <row r="21" spans="1:50" x14ac:dyDescent="0.2">
      <c r="A21" s="243"/>
      <c r="B21" s="244"/>
      <c r="C21" s="234">
        <f t="shared" si="4"/>
        <v>0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246"/>
      <c r="S21" s="246"/>
      <c r="T21" s="246"/>
      <c r="U21" s="246"/>
      <c r="V21" s="246"/>
      <c r="W21" s="246"/>
      <c r="X21" s="246"/>
      <c r="Y21" s="246"/>
      <c r="Z21" s="247"/>
      <c r="AA21" s="234">
        <f t="shared" si="5"/>
        <v>0</v>
      </c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6"/>
      <c r="AP21" s="246"/>
      <c r="AQ21" s="246"/>
      <c r="AR21" s="246"/>
      <c r="AS21" s="246"/>
      <c r="AT21" s="246"/>
      <c r="AU21" s="246"/>
      <c r="AV21" s="246"/>
      <c r="AW21" s="246"/>
      <c r="AX21" s="247"/>
    </row>
    <row r="22" spans="1:50" x14ac:dyDescent="0.2">
      <c r="A22" s="243"/>
      <c r="B22" s="244"/>
      <c r="C22" s="234">
        <f t="shared" si="4"/>
        <v>0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6"/>
      <c r="R22" s="246"/>
      <c r="S22" s="246"/>
      <c r="T22" s="246"/>
      <c r="U22" s="246"/>
      <c r="V22" s="246"/>
      <c r="W22" s="246"/>
      <c r="X22" s="246"/>
      <c r="Y22" s="246"/>
      <c r="Z22" s="247"/>
      <c r="AA22" s="234">
        <f t="shared" si="5"/>
        <v>0</v>
      </c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6"/>
      <c r="AP22" s="246"/>
      <c r="AQ22" s="246"/>
      <c r="AR22" s="246"/>
      <c r="AS22" s="246"/>
      <c r="AT22" s="246"/>
      <c r="AU22" s="246"/>
      <c r="AV22" s="246"/>
      <c r="AW22" s="246"/>
      <c r="AX22" s="247"/>
    </row>
    <row r="23" spans="1:50" x14ac:dyDescent="0.2">
      <c r="A23" s="243"/>
      <c r="B23" s="244"/>
      <c r="C23" s="234">
        <f t="shared" si="4"/>
        <v>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6"/>
      <c r="R23" s="246"/>
      <c r="S23" s="246"/>
      <c r="T23" s="246"/>
      <c r="U23" s="246"/>
      <c r="V23" s="246"/>
      <c r="W23" s="246"/>
      <c r="X23" s="246"/>
      <c r="Y23" s="246"/>
      <c r="Z23" s="247"/>
      <c r="AA23" s="234">
        <f t="shared" si="5"/>
        <v>0</v>
      </c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6"/>
      <c r="AP23" s="246"/>
      <c r="AQ23" s="246"/>
      <c r="AR23" s="246"/>
      <c r="AS23" s="246"/>
      <c r="AT23" s="246"/>
      <c r="AU23" s="246"/>
      <c r="AV23" s="246"/>
      <c r="AW23" s="246"/>
      <c r="AX23" s="247"/>
    </row>
    <row r="24" spans="1:50" x14ac:dyDescent="0.2">
      <c r="A24" s="243"/>
      <c r="B24" s="248"/>
      <c r="C24" s="234">
        <f t="shared" si="4"/>
        <v>0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234">
        <f t="shared" si="5"/>
        <v>0</v>
      </c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6"/>
      <c r="AP24" s="246"/>
      <c r="AQ24" s="246"/>
      <c r="AR24" s="246"/>
      <c r="AS24" s="246"/>
      <c r="AT24" s="246"/>
      <c r="AU24" s="246"/>
      <c r="AV24" s="246"/>
      <c r="AW24" s="246"/>
      <c r="AX24" s="247"/>
    </row>
    <row r="25" spans="1:50" x14ac:dyDescent="0.2">
      <c r="A25" s="243"/>
      <c r="B25" s="248"/>
      <c r="C25" s="234">
        <f t="shared" si="4"/>
        <v>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6"/>
      <c r="R25" s="246"/>
      <c r="S25" s="246"/>
      <c r="T25" s="246"/>
      <c r="U25" s="246"/>
      <c r="V25" s="246"/>
      <c r="W25" s="246"/>
      <c r="X25" s="246"/>
      <c r="Y25" s="246"/>
      <c r="Z25" s="247"/>
      <c r="AA25" s="234">
        <f t="shared" si="5"/>
        <v>0</v>
      </c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6"/>
      <c r="AP25" s="246"/>
      <c r="AQ25" s="246"/>
      <c r="AR25" s="246"/>
      <c r="AS25" s="246"/>
      <c r="AT25" s="246"/>
      <c r="AU25" s="246"/>
      <c r="AV25" s="246"/>
      <c r="AW25" s="246"/>
      <c r="AX25" s="247"/>
    </row>
    <row r="26" spans="1:50" x14ac:dyDescent="0.2">
      <c r="A26" s="243"/>
      <c r="B26" s="248"/>
      <c r="C26" s="234">
        <f t="shared" si="4"/>
        <v>0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234">
        <f t="shared" si="5"/>
        <v>0</v>
      </c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6"/>
      <c r="AP26" s="246"/>
      <c r="AQ26" s="246"/>
      <c r="AR26" s="246"/>
      <c r="AS26" s="246"/>
      <c r="AT26" s="246"/>
      <c r="AU26" s="246"/>
      <c r="AV26" s="246"/>
      <c r="AW26" s="246"/>
      <c r="AX26" s="247"/>
    </row>
    <row r="27" spans="1:50" x14ac:dyDescent="0.2">
      <c r="A27" s="243"/>
      <c r="B27" s="248"/>
      <c r="C27" s="234">
        <f t="shared" si="4"/>
        <v>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6"/>
      <c r="S27" s="246"/>
      <c r="T27" s="246"/>
      <c r="U27" s="246"/>
      <c r="V27" s="246"/>
      <c r="W27" s="246"/>
      <c r="X27" s="246"/>
      <c r="Y27" s="246"/>
      <c r="Z27" s="247"/>
      <c r="AA27" s="234">
        <f t="shared" si="5"/>
        <v>0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6"/>
      <c r="AP27" s="246"/>
      <c r="AQ27" s="246"/>
      <c r="AR27" s="246"/>
      <c r="AS27" s="246"/>
      <c r="AT27" s="246"/>
      <c r="AU27" s="246"/>
      <c r="AV27" s="246"/>
      <c r="AW27" s="246"/>
      <c r="AX27" s="247"/>
    </row>
    <row r="28" spans="1:50" x14ac:dyDescent="0.2">
      <c r="A28" s="243"/>
      <c r="B28" s="244"/>
      <c r="C28" s="234">
        <f t="shared" si="4"/>
        <v>0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6"/>
      <c r="W28" s="246"/>
      <c r="X28" s="246"/>
      <c r="Y28" s="246"/>
      <c r="Z28" s="247"/>
      <c r="AA28" s="234">
        <f t="shared" si="5"/>
        <v>0</v>
      </c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6"/>
      <c r="AP28" s="246"/>
      <c r="AQ28" s="246"/>
      <c r="AR28" s="246"/>
      <c r="AS28" s="246"/>
      <c r="AT28" s="246"/>
      <c r="AU28" s="246"/>
      <c r="AV28" s="246"/>
      <c r="AW28" s="246"/>
      <c r="AX28" s="247"/>
    </row>
    <row r="29" spans="1:50" x14ac:dyDescent="0.2">
      <c r="A29" s="243"/>
      <c r="B29" s="244"/>
      <c r="C29" s="234">
        <f t="shared" si="4"/>
        <v>0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6"/>
      <c r="R29" s="246"/>
      <c r="S29" s="246"/>
      <c r="T29" s="246"/>
      <c r="U29" s="246"/>
      <c r="V29" s="246"/>
      <c r="W29" s="246"/>
      <c r="X29" s="246"/>
      <c r="Y29" s="246"/>
      <c r="Z29" s="247"/>
      <c r="AA29" s="234">
        <f t="shared" si="5"/>
        <v>0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6"/>
      <c r="AP29" s="246"/>
      <c r="AQ29" s="246"/>
      <c r="AR29" s="246"/>
      <c r="AS29" s="246"/>
      <c r="AT29" s="246"/>
      <c r="AU29" s="246"/>
      <c r="AV29" s="246"/>
      <c r="AW29" s="246"/>
      <c r="AX29" s="247"/>
    </row>
    <row r="30" spans="1:50" x14ac:dyDescent="0.2">
      <c r="A30" s="243"/>
      <c r="B30" s="244"/>
      <c r="C30" s="234">
        <f t="shared" si="4"/>
        <v>0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6"/>
      <c r="R30" s="246"/>
      <c r="S30" s="246"/>
      <c r="T30" s="246"/>
      <c r="U30" s="246"/>
      <c r="V30" s="246"/>
      <c r="W30" s="246"/>
      <c r="X30" s="246"/>
      <c r="Y30" s="246"/>
      <c r="Z30" s="247"/>
      <c r="AA30" s="234">
        <f t="shared" si="5"/>
        <v>0</v>
      </c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6"/>
      <c r="AP30" s="246"/>
      <c r="AQ30" s="246"/>
      <c r="AR30" s="246"/>
      <c r="AS30" s="246"/>
      <c r="AT30" s="246"/>
      <c r="AU30" s="246"/>
      <c r="AV30" s="246"/>
      <c r="AW30" s="246"/>
      <c r="AX30" s="247"/>
    </row>
    <row r="31" spans="1:50" x14ac:dyDescent="0.2">
      <c r="A31" s="243"/>
      <c r="B31" s="244"/>
      <c r="C31" s="234">
        <f t="shared" si="4"/>
        <v>0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6"/>
      <c r="R31" s="246"/>
      <c r="S31" s="246"/>
      <c r="T31" s="246"/>
      <c r="U31" s="246"/>
      <c r="V31" s="246"/>
      <c r="W31" s="246"/>
      <c r="X31" s="246"/>
      <c r="Y31" s="246"/>
      <c r="Z31" s="247"/>
      <c r="AA31" s="234">
        <f t="shared" si="5"/>
        <v>0</v>
      </c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6"/>
      <c r="AP31" s="246"/>
      <c r="AQ31" s="246"/>
      <c r="AR31" s="246"/>
      <c r="AS31" s="246"/>
      <c r="AT31" s="246"/>
      <c r="AU31" s="246"/>
      <c r="AV31" s="246"/>
      <c r="AW31" s="246"/>
      <c r="AX31" s="247"/>
    </row>
    <row r="32" spans="1:50" x14ac:dyDescent="0.2">
      <c r="A32" s="243"/>
      <c r="B32" s="244"/>
      <c r="C32" s="234">
        <f t="shared" si="4"/>
        <v>0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6"/>
      <c r="R32" s="246"/>
      <c r="S32" s="246"/>
      <c r="T32" s="246"/>
      <c r="U32" s="246"/>
      <c r="V32" s="246"/>
      <c r="W32" s="246"/>
      <c r="X32" s="246"/>
      <c r="Y32" s="246"/>
      <c r="Z32" s="247"/>
      <c r="AA32" s="234">
        <f t="shared" si="5"/>
        <v>0</v>
      </c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6"/>
      <c r="AP32" s="246"/>
      <c r="AQ32" s="246"/>
      <c r="AR32" s="246"/>
      <c r="AS32" s="246"/>
      <c r="AT32" s="246"/>
      <c r="AU32" s="246"/>
      <c r="AV32" s="246"/>
      <c r="AW32" s="246"/>
      <c r="AX32" s="247"/>
    </row>
    <row r="33" spans="1:50" x14ac:dyDescent="0.2">
      <c r="A33" s="243"/>
      <c r="B33" s="244"/>
      <c r="C33" s="234">
        <f t="shared" si="4"/>
        <v>0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46"/>
      <c r="S33" s="246"/>
      <c r="T33" s="246"/>
      <c r="U33" s="246"/>
      <c r="V33" s="246"/>
      <c r="W33" s="246"/>
      <c r="X33" s="246"/>
      <c r="Y33" s="246"/>
      <c r="Z33" s="247"/>
      <c r="AA33" s="234">
        <f t="shared" si="5"/>
        <v>0</v>
      </c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6"/>
      <c r="AP33" s="246"/>
      <c r="AQ33" s="246"/>
      <c r="AR33" s="246"/>
      <c r="AS33" s="246"/>
      <c r="AT33" s="246"/>
      <c r="AU33" s="246"/>
      <c r="AV33" s="246"/>
      <c r="AW33" s="246"/>
      <c r="AX33" s="247"/>
    </row>
    <row r="34" spans="1:50" x14ac:dyDescent="0.2">
      <c r="A34" s="243"/>
      <c r="B34" s="244"/>
      <c r="C34" s="234">
        <f t="shared" si="4"/>
        <v>0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6"/>
      <c r="R34" s="246"/>
      <c r="S34" s="246"/>
      <c r="T34" s="246"/>
      <c r="U34" s="246"/>
      <c r="V34" s="246"/>
      <c r="W34" s="246"/>
      <c r="X34" s="246"/>
      <c r="Y34" s="246"/>
      <c r="Z34" s="247"/>
      <c r="AA34" s="234">
        <f t="shared" si="5"/>
        <v>0</v>
      </c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/>
    </row>
    <row r="35" spans="1:50" x14ac:dyDescent="0.2">
      <c r="A35" s="243"/>
      <c r="B35" s="244"/>
      <c r="C35" s="234">
        <f t="shared" si="4"/>
        <v>0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/>
      <c r="R35" s="246"/>
      <c r="S35" s="246"/>
      <c r="T35" s="246"/>
      <c r="U35" s="246"/>
      <c r="V35" s="246"/>
      <c r="W35" s="246"/>
      <c r="X35" s="246"/>
      <c r="Y35" s="246"/>
      <c r="Z35" s="247"/>
      <c r="AA35" s="234">
        <f t="shared" si="5"/>
        <v>0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6"/>
      <c r="AP35" s="246"/>
      <c r="AQ35" s="246"/>
      <c r="AR35" s="246"/>
      <c r="AS35" s="246"/>
      <c r="AT35" s="246"/>
      <c r="AU35" s="246"/>
      <c r="AV35" s="246"/>
      <c r="AW35" s="246"/>
      <c r="AX35" s="247"/>
    </row>
    <row r="36" spans="1:50" x14ac:dyDescent="0.2">
      <c r="A36" s="243"/>
      <c r="B36" s="244"/>
      <c r="C36" s="234">
        <f t="shared" si="4"/>
        <v>0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46"/>
      <c r="S36" s="246"/>
      <c r="T36" s="246"/>
      <c r="U36" s="246"/>
      <c r="V36" s="246"/>
      <c r="W36" s="246"/>
      <c r="X36" s="246"/>
      <c r="Y36" s="246"/>
      <c r="Z36" s="247"/>
      <c r="AA36" s="234">
        <f t="shared" si="5"/>
        <v>0</v>
      </c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6"/>
      <c r="AP36" s="246"/>
      <c r="AQ36" s="246"/>
      <c r="AR36" s="246"/>
      <c r="AS36" s="246"/>
      <c r="AT36" s="246"/>
      <c r="AU36" s="246"/>
      <c r="AV36" s="246"/>
      <c r="AW36" s="246"/>
      <c r="AX36" s="247"/>
    </row>
    <row r="37" spans="1:50" x14ac:dyDescent="0.2">
      <c r="A37" s="243"/>
      <c r="B37" s="244"/>
      <c r="C37" s="234">
        <f t="shared" si="4"/>
        <v>0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6"/>
      <c r="R37" s="246"/>
      <c r="S37" s="246"/>
      <c r="T37" s="246"/>
      <c r="U37" s="246"/>
      <c r="V37" s="246"/>
      <c r="W37" s="246"/>
      <c r="X37" s="246"/>
      <c r="Y37" s="246"/>
      <c r="Z37" s="247"/>
      <c r="AA37" s="234">
        <f t="shared" si="5"/>
        <v>0</v>
      </c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6"/>
      <c r="AP37" s="246"/>
      <c r="AQ37" s="246"/>
      <c r="AR37" s="246"/>
      <c r="AS37" s="246"/>
      <c r="AT37" s="246"/>
      <c r="AU37" s="246"/>
      <c r="AV37" s="246"/>
      <c r="AW37" s="246"/>
      <c r="AX37" s="247"/>
    </row>
    <row r="38" spans="1:50" x14ac:dyDescent="0.2">
      <c r="A38" s="243"/>
      <c r="B38" s="244"/>
      <c r="C38" s="234">
        <f t="shared" si="4"/>
        <v>0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246"/>
      <c r="S38" s="246"/>
      <c r="T38" s="246"/>
      <c r="U38" s="246"/>
      <c r="V38" s="246"/>
      <c r="W38" s="246"/>
      <c r="X38" s="246"/>
      <c r="Y38" s="246"/>
      <c r="Z38" s="247"/>
      <c r="AA38" s="234">
        <f t="shared" si="5"/>
        <v>0</v>
      </c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7"/>
    </row>
    <row r="39" spans="1:50" x14ac:dyDescent="0.2">
      <c r="A39" s="243"/>
      <c r="B39" s="244"/>
      <c r="C39" s="234">
        <f t="shared" si="4"/>
        <v>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246"/>
      <c r="S39" s="246"/>
      <c r="T39" s="246"/>
      <c r="U39" s="246"/>
      <c r="V39" s="246"/>
      <c r="W39" s="246"/>
      <c r="X39" s="246"/>
      <c r="Y39" s="246"/>
      <c r="Z39" s="247"/>
      <c r="AA39" s="234">
        <f t="shared" si="5"/>
        <v>0</v>
      </c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7"/>
    </row>
    <row r="40" spans="1:50" x14ac:dyDescent="0.2">
      <c r="A40" s="243"/>
      <c r="B40" s="244"/>
      <c r="C40" s="234">
        <f t="shared" si="4"/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6"/>
      <c r="R40" s="246"/>
      <c r="S40" s="246"/>
      <c r="T40" s="246"/>
      <c r="U40" s="246"/>
      <c r="V40" s="246"/>
      <c r="W40" s="246"/>
      <c r="X40" s="246"/>
      <c r="Y40" s="246"/>
      <c r="Z40" s="247"/>
      <c r="AA40" s="234">
        <f t="shared" si="5"/>
        <v>0</v>
      </c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7"/>
    </row>
    <row r="41" spans="1:50" x14ac:dyDescent="0.2">
      <c r="A41" s="243"/>
      <c r="B41" s="244"/>
      <c r="C41" s="234">
        <f t="shared" si="4"/>
        <v>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6"/>
      <c r="R41" s="246"/>
      <c r="S41" s="246"/>
      <c r="T41" s="246"/>
      <c r="U41" s="246"/>
      <c r="V41" s="246"/>
      <c r="W41" s="246"/>
      <c r="X41" s="246"/>
      <c r="Y41" s="246"/>
      <c r="Z41" s="247"/>
      <c r="AA41" s="234">
        <f t="shared" si="5"/>
        <v>0</v>
      </c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7"/>
    </row>
    <row r="42" spans="1:50" x14ac:dyDescent="0.2">
      <c r="A42" s="243"/>
      <c r="B42" s="244"/>
      <c r="C42" s="234">
        <f t="shared" si="4"/>
        <v>0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6"/>
      <c r="R42" s="246"/>
      <c r="S42" s="246"/>
      <c r="T42" s="246"/>
      <c r="U42" s="246"/>
      <c r="V42" s="246"/>
      <c r="W42" s="246"/>
      <c r="X42" s="246"/>
      <c r="Y42" s="246"/>
      <c r="Z42" s="247"/>
      <c r="AA42" s="234">
        <f t="shared" si="5"/>
        <v>0</v>
      </c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7"/>
    </row>
    <row r="43" spans="1:50" x14ac:dyDescent="0.2">
      <c r="A43" s="243"/>
      <c r="B43" s="244"/>
      <c r="C43" s="234">
        <f t="shared" si="4"/>
        <v>0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246"/>
      <c r="S43" s="246"/>
      <c r="T43" s="246"/>
      <c r="U43" s="246"/>
      <c r="V43" s="246"/>
      <c r="W43" s="246"/>
      <c r="X43" s="246"/>
      <c r="Y43" s="246"/>
      <c r="Z43" s="247"/>
      <c r="AA43" s="234">
        <f t="shared" si="5"/>
        <v>0</v>
      </c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7"/>
    </row>
    <row r="44" spans="1:50" x14ac:dyDescent="0.2">
      <c r="A44" s="243"/>
      <c r="B44" s="244"/>
      <c r="C44" s="234">
        <f t="shared" si="4"/>
        <v>0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34">
        <f t="shared" si="5"/>
        <v>0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7"/>
    </row>
    <row r="45" spans="1:50" ht="13.5" thickBot="1" x14ac:dyDescent="0.25">
      <c r="A45" s="249"/>
      <c r="B45" s="250"/>
      <c r="C45" s="251">
        <f t="shared" si="4"/>
        <v>0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51">
        <f t="shared" si="5"/>
        <v>0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3"/>
    </row>
    <row r="46" spans="1:50" x14ac:dyDescent="0.2">
      <c r="A46" s="254"/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</row>
    <row r="47" spans="1:50" x14ac:dyDescent="0.2">
      <c r="AQ47" s="836" t="s">
        <v>59</v>
      </c>
      <c r="AR47" s="836"/>
      <c r="AS47" s="836"/>
      <c r="AT47" s="836"/>
      <c r="AU47" s="836"/>
      <c r="AV47" s="836"/>
      <c r="AW47" s="836"/>
      <c r="AX47" s="836"/>
    </row>
    <row r="48" spans="1:50" x14ac:dyDescent="0.2">
      <c r="AA48" s="256"/>
      <c r="AB48" s="256"/>
      <c r="AC48" s="256"/>
      <c r="AD48" s="257"/>
      <c r="AE48" s="256"/>
      <c r="AF48" s="256"/>
      <c r="AG48" s="256"/>
      <c r="AH48" s="256"/>
      <c r="AJ48" s="258"/>
      <c r="AL48" s="256"/>
      <c r="AM48" s="98" t="s">
        <v>492</v>
      </c>
      <c r="AN48" s="256"/>
    </row>
    <row r="49" spans="2:50" ht="16.5" x14ac:dyDescent="0.25">
      <c r="V49" s="259"/>
      <c r="W49" s="259"/>
      <c r="X49" s="259"/>
      <c r="Y49" s="259"/>
      <c r="AA49" s="260"/>
      <c r="AB49" s="260"/>
      <c r="AC49" s="260"/>
      <c r="AD49" s="257"/>
      <c r="AE49" s="260"/>
      <c r="AF49" s="260"/>
      <c r="AG49" s="260"/>
      <c r="AH49" s="260"/>
      <c r="AJ49" s="261"/>
      <c r="AL49" s="299" t="s">
        <v>626</v>
      </c>
      <c r="AN49" s="260"/>
      <c r="AS49" s="262"/>
      <c r="AT49" s="259"/>
      <c r="AU49" s="259"/>
      <c r="AV49" s="259"/>
      <c r="AW49" s="259"/>
      <c r="AX49" s="258"/>
    </row>
    <row r="50" spans="2:50" ht="16.5" x14ac:dyDescent="0.25">
      <c r="V50" s="259"/>
      <c r="W50" s="259"/>
      <c r="X50" s="259"/>
      <c r="Y50" s="259"/>
      <c r="AA50" s="263"/>
      <c r="AB50" s="263"/>
      <c r="AC50" s="263"/>
      <c r="AD50" s="264"/>
      <c r="AE50" s="263"/>
      <c r="AF50" s="263"/>
      <c r="AG50" s="263"/>
      <c r="AH50" s="263"/>
      <c r="AJ50" s="264"/>
      <c r="AL50" s="263"/>
      <c r="AN50" s="263"/>
      <c r="AS50" s="262"/>
      <c r="AT50" s="259"/>
      <c r="AU50" s="259"/>
      <c r="AV50" s="259"/>
      <c r="AW50" s="259"/>
      <c r="AX50" s="261"/>
    </row>
    <row r="51" spans="2:50" x14ac:dyDescent="0.2">
      <c r="V51" s="263"/>
      <c r="W51" s="263"/>
      <c r="X51" s="263"/>
      <c r="Y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Q51" s="264"/>
      <c r="AR51" s="263"/>
      <c r="AS51" s="263"/>
      <c r="AT51" s="263"/>
      <c r="AU51" s="263"/>
      <c r="AV51" s="263"/>
      <c r="AW51" s="263"/>
      <c r="AX51" s="264"/>
    </row>
    <row r="52" spans="2:50" x14ac:dyDescent="0.2">
      <c r="AA52" s="256" t="s">
        <v>303</v>
      </c>
      <c r="AB52" s="256"/>
      <c r="AC52" s="256"/>
      <c r="AD52" s="257" t="s">
        <v>304</v>
      </c>
      <c r="AE52" s="256"/>
      <c r="AF52" s="256"/>
      <c r="AG52" s="256"/>
      <c r="AH52" s="256"/>
      <c r="AJ52" s="258" t="s">
        <v>216</v>
      </c>
      <c r="AL52" s="256"/>
      <c r="AN52" s="256"/>
    </row>
    <row r="53" spans="2:50" ht="16.5" x14ac:dyDescent="0.25">
      <c r="AA53" s="260"/>
      <c r="AB53" s="260"/>
      <c r="AC53" s="260"/>
      <c r="AD53" s="257"/>
      <c r="AE53" s="260"/>
      <c r="AF53" s="260"/>
      <c r="AG53" s="260"/>
      <c r="AH53" s="260"/>
      <c r="AJ53" s="261"/>
      <c r="AL53" s="260"/>
      <c r="AN53" s="260"/>
    </row>
    <row r="54" spans="2:50" x14ac:dyDescent="0.2">
      <c r="AA54" s="263"/>
      <c r="AB54" s="263"/>
      <c r="AC54" s="263"/>
      <c r="AD54" s="264" t="s">
        <v>44</v>
      </c>
      <c r="AE54" s="263"/>
      <c r="AF54" s="263"/>
      <c r="AG54" s="263"/>
      <c r="AH54" s="263"/>
      <c r="AJ54" s="264" t="s">
        <v>126</v>
      </c>
      <c r="AL54" s="263"/>
      <c r="AN54" s="263"/>
    </row>
    <row r="61" spans="2:50" ht="15.75" x14ac:dyDescent="0.25">
      <c r="B61" s="265" t="s">
        <v>217</v>
      </c>
    </row>
    <row r="62" spans="2:50" x14ac:dyDescent="0.2">
      <c r="B62" s="266" t="s">
        <v>218</v>
      </c>
    </row>
    <row r="63" spans="2:50" x14ac:dyDescent="0.2">
      <c r="B63" s="266" t="s">
        <v>305</v>
      </c>
    </row>
    <row r="64" spans="2:50" x14ac:dyDescent="0.2">
      <c r="B64" s="266"/>
    </row>
    <row r="65" spans="2:24" x14ac:dyDescent="0.2">
      <c r="B65" s="827" t="s">
        <v>306</v>
      </c>
      <c r="C65" s="827"/>
      <c r="D65" s="827"/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27"/>
      <c r="P65" s="827"/>
      <c r="Q65" s="827"/>
      <c r="R65" s="827"/>
      <c r="S65" s="827"/>
      <c r="T65" s="827"/>
      <c r="U65" s="827"/>
      <c r="V65" s="827"/>
      <c r="W65" s="827"/>
      <c r="X65" s="827"/>
    </row>
    <row r="66" spans="2:24" x14ac:dyDescent="0.2">
      <c r="B66" s="827" t="s">
        <v>307</v>
      </c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827"/>
    </row>
    <row r="67" spans="2:24" ht="26.25" customHeight="1" x14ac:dyDescent="0.2">
      <c r="B67" s="826" t="s">
        <v>308</v>
      </c>
      <c r="C67" s="827"/>
      <c r="D67" s="827"/>
      <c r="E67" s="827"/>
      <c r="F67" s="827"/>
      <c r="G67" s="827"/>
      <c r="H67" s="827"/>
      <c r="I67" s="827"/>
      <c r="J67" s="827"/>
      <c r="K67" s="827"/>
      <c r="L67" s="827"/>
      <c r="M67" s="827"/>
      <c r="N67" s="827"/>
      <c r="O67" s="827"/>
      <c r="P67" s="827"/>
      <c r="Q67" s="827"/>
      <c r="R67" s="827"/>
      <c r="S67" s="827"/>
      <c r="T67" s="827"/>
      <c r="U67" s="827"/>
      <c r="V67" s="827"/>
      <c r="W67" s="827"/>
      <c r="X67" s="827"/>
    </row>
    <row r="68" spans="2:24" x14ac:dyDescent="0.2">
      <c r="B68" s="825" t="s">
        <v>309</v>
      </c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</row>
    <row r="69" spans="2:24" x14ac:dyDescent="0.2">
      <c r="B69" s="825" t="s">
        <v>310</v>
      </c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825"/>
      <c r="V69" s="825"/>
      <c r="W69" s="825"/>
      <c r="X69" s="825"/>
    </row>
    <row r="70" spans="2:24" x14ac:dyDescent="0.2">
      <c r="B70" s="825" t="s">
        <v>311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</row>
    <row r="71" spans="2:24" x14ac:dyDescent="0.2">
      <c r="B71" s="825" t="s">
        <v>312</v>
      </c>
      <c r="C71" s="825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825"/>
      <c r="V71" s="825"/>
      <c r="W71" s="825"/>
      <c r="X71" s="825"/>
    </row>
    <row r="72" spans="2:24" x14ac:dyDescent="0.2">
      <c r="B72" s="825" t="s">
        <v>313</v>
      </c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</row>
    <row r="73" spans="2:24" x14ac:dyDescent="0.2">
      <c r="B73" s="825" t="s">
        <v>314</v>
      </c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</row>
    <row r="74" spans="2:24" ht="26.25" customHeight="1" x14ac:dyDescent="0.2">
      <c r="B74" s="826" t="s">
        <v>315</v>
      </c>
      <c r="C74" s="827"/>
      <c r="D74" s="827"/>
      <c r="E74" s="827"/>
      <c r="F74" s="827"/>
      <c r="G74" s="827"/>
      <c r="H74" s="827"/>
      <c r="I74" s="827"/>
      <c r="J74" s="827"/>
      <c r="K74" s="827"/>
      <c r="L74" s="827"/>
      <c r="M74" s="827"/>
      <c r="N74" s="827"/>
      <c r="O74" s="827"/>
      <c r="P74" s="827"/>
      <c r="Q74" s="827"/>
      <c r="R74" s="827"/>
      <c r="S74" s="827"/>
      <c r="T74" s="827"/>
      <c r="U74" s="827"/>
      <c r="V74" s="827"/>
      <c r="W74" s="827"/>
      <c r="X74" s="827"/>
    </row>
    <row r="75" spans="2:24" x14ac:dyDescent="0.2">
      <c r="B75" s="825" t="s">
        <v>316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825"/>
    </row>
    <row r="76" spans="2:24" x14ac:dyDescent="0.2">
      <c r="B76" s="825" t="s">
        <v>317</v>
      </c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</row>
    <row r="77" spans="2:24" x14ac:dyDescent="0.2">
      <c r="B77" s="825" t="s">
        <v>318</v>
      </c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</row>
    <row r="78" spans="2:24" x14ac:dyDescent="0.2">
      <c r="B78" s="825" t="s">
        <v>319</v>
      </c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</row>
    <row r="79" spans="2:24" x14ac:dyDescent="0.2">
      <c r="B79" s="825" t="s">
        <v>320</v>
      </c>
      <c r="C79" s="825"/>
      <c r="D79" s="825"/>
      <c r="E79" s="825"/>
      <c r="F79" s="825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825"/>
      <c r="V79" s="825"/>
      <c r="W79" s="825"/>
      <c r="X79" s="825"/>
    </row>
    <row r="80" spans="2:24" ht="42" customHeight="1" x14ac:dyDescent="0.2">
      <c r="B80" s="826" t="s">
        <v>321</v>
      </c>
      <c r="C80" s="827"/>
      <c r="D80" s="827"/>
      <c r="E80" s="827"/>
      <c r="F80" s="827"/>
      <c r="G80" s="827"/>
      <c r="H80" s="827"/>
      <c r="I80" s="827"/>
      <c r="J80" s="827"/>
      <c r="K80" s="827"/>
      <c r="L80" s="827"/>
      <c r="M80" s="827"/>
      <c r="N80" s="827"/>
      <c r="O80" s="827"/>
      <c r="P80" s="827"/>
      <c r="Q80" s="827"/>
      <c r="R80" s="827"/>
      <c r="S80" s="827"/>
      <c r="T80" s="827"/>
      <c r="U80" s="827"/>
      <c r="V80" s="827"/>
      <c r="W80" s="827"/>
      <c r="X80" s="827"/>
    </row>
    <row r="81" spans="2:24" x14ac:dyDescent="0.2">
      <c r="B81" s="825" t="s">
        <v>322</v>
      </c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</row>
    <row r="82" spans="2:24" x14ac:dyDescent="0.2">
      <c r="B82" s="825" t="s">
        <v>323</v>
      </c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</row>
    <row r="83" spans="2:24" x14ac:dyDescent="0.2">
      <c r="B83" s="825" t="s">
        <v>324</v>
      </c>
      <c r="C83" s="825"/>
      <c r="D83" s="825"/>
      <c r="E83" s="825"/>
      <c r="F83" s="825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5"/>
      <c r="S83" s="825"/>
      <c r="T83" s="825"/>
      <c r="U83" s="825"/>
      <c r="V83" s="825"/>
      <c r="W83" s="825"/>
      <c r="X83" s="825"/>
    </row>
    <row r="84" spans="2:24" x14ac:dyDescent="0.2">
      <c r="B84" s="825" t="s">
        <v>325</v>
      </c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</row>
    <row r="85" spans="2:24" x14ac:dyDescent="0.2">
      <c r="B85" s="825" t="s">
        <v>326</v>
      </c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5"/>
      <c r="Q85" s="825"/>
      <c r="R85" s="825"/>
      <c r="S85" s="825"/>
      <c r="T85" s="825"/>
      <c r="U85" s="825"/>
      <c r="V85" s="825"/>
      <c r="W85" s="825"/>
      <c r="X85" s="825"/>
    </row>
    <row r="86" spans="2:24" ht="25.5" customHeight="1" x14ac:dyDescent="0.2">
      <c r="B86" s="826" t="s">
        <v>327</v>
      </c>
      <c r="C86" s="827"/>
      <c r="D86" s="827"/>
      <c r="E86" s="827"/>
      <c r="F86" s="827"/>
      <c r="G86" s="827"/>
      <c r="H86" s="827"/>
      <c r="I86" s="827"/>
      <c r="J86" s="827"/>
      <c r="K86" s="827"/>
      <c r="L86" s="827"/>
      <c r="M86" s="827"/>
      <c r="N86" s="827"/>
      <c r="O86" s="827"/>
      <c r="P86" s="827"/>
      <c r="Q86" s="827"/>
      <c r="R86" s="827"/>
      <c r="S86" s="827"/>
      <c r="T86" s="827"/>
      <c r="U86" s="827"/>
      <c r="V86" s="827"/>
      <c r="W86" s="827"/>
      <c r="X86" s="827"/>
    </row>
    <row r="87" spans="2:24" x14ac:dyDescent="0.2">
      <c r="B87" s="825" t="s">
        <v>328</v>
      </c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</row>
    <row r="88" spans="2:24" x14ac:dyDescent="0.2">
      <c r="B88" s="825" t="s">
        <v>329</v>
      </c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825"/>
    </row>
    <row r="89" spans="2:24" ht="24.75" customHeight="1" x14ac:dyDescent="0.2">
      <c r="B89" s="825" t="s">
        <v>330</v>
      </c>
      <c r="C89" s="825"/>
      <c r="D89" s="825"/>
      <c r="E89" s="825"/>
      <c r="F89" s="825"/>
      <c r="G89" s="825"/>
      <c r="H89" s="825"/>
      <c r="I89" s="825"/>
      <c r="J89" s="825"/>
      <c r="K89" s="825"/>
      <c r="L89" s="825"/>
      <c r="M89" s="825"/>
      <c r="N89" s="825"/>
      <c r="O89" s="825"/>
      <c r="P89" s="825"/>
      <c r="Q89" s="825"/>
      <c r="R89" s="825"/>
      <c r="S89" s="825"/>
      <c r="T89" s="825"/>
      <c r="U89" s="825"/>
      <c r="V89" s="825"/>
      <c r="W89" s="825"/>
      <c r="X89" s="825"/>
    </row>
    <row r="90" spans="2:24" x14ac:dyDescent="0.2">
      <c r="B90" s="825" t="s">
        <v>331</v>
      </c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</row>
    <row r="91" spans="2:24" x14ac:dyDescent="0.2">
      <c r="B91" s="825" t="s">
        <v>332</v>
      </c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slavia.todorova</cp:lastModifiedBy>
  <cp:lastPrinted>2018-01-16T11:13:41Z</cp:lastPrinted>
  <dcterms:created xsi:type="dcterms:W3CDTF">2005-03-22T15:35:28Z</dcterms:created>
  <dcterms:modified xsi:type="dcterms:W3CDTF">2018-01-16T12:04:25Z</dcterms:modified>
</cp:coreProperties>
</file>