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3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AS9" i="7" l="1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21" i="8"/>
  <c r="AT20" i="8"/>
  <c r="AT19" i="8"/>
  <c r="AT18" i="8"/>
  <c r="AT17" i="8"/>
  <c r="AT16" i="8"/>
  <c r="AT15" i="8"/>
  <c r="AT14" i="8"/>
  <c r="AT12" i="8"/>
  <c r="AT11" i="8"/>
  <c r="AT13" i="8"/>
  <c r="AT10" i="8"/>
  <c r="AM21" i="8"/>
  <c r="AM20" i="8"/>
  <c r="AM19" i="8"/>
  <c r="AM18" i="8"/>
  <c r="AM17" i="8"/>
  <c r="AM16" i="8"/>
  <c r="AM15" i="8"/>
  <c r="AM14" i="8"/>
  <c r="AM12" i="8"/>
  <c r="AM11" i="8"/>
  <c r="AM13" i="8"/>
  <c r="AM10" i="8"/>
  <c r="AF21" i="8"/>
  <c r="AF20" i="8"/>
  <c r="AF19" i="8"/>
  <c r="AF18" i="8"/>
  <c r="AF17" i="8"/>
  <c r="AF16" i="8"/>
  <c r="AF15" i="8"/>
  <c r="AF14" i="8"/>
  <c r="AF12" i="8"/>
  <c r="AF11" i="8"/>
  <c r="AF13" i="8"/>
  <c r="AF10" i="8"/>
  <c r="K21" i="8"/>
  <c r="K20" i="8"/>
  <c r="K19" i="8"/>
  <c r="K18" i="8"/>
  <c r="K17" i="8"/>
  <c r="K16" i="8"/>
  <c r="K15" i="8"/>
  <c r="K14" i="8"/>
  <c r="K12" i="8"/>
  <c r="K11" i="8"/>
  <c r="K13" i="8"/>
  <c r="K10" i="8"/>
  <c r="D21" i="8"/>
  <c r="D20" i="8"/>
  <c r="D19" i="8"/>
  <c r="D18" i="8"/>
  <c r="D17" i="8"/>
  <c r="D16" i="8"/>
  <c r="D15" i="8"/>
  <c r="D14" i="8"/>
  <c r="D12" i="8"/>
  <c r="D11" i="8"/>
  <c r="D13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86" i="4" l="1"/>
  <c r="K115" i="4"/>
  <c r="S98" i="4"/>
  <c r="S96" i="4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25" i="9" s="1"/>
  <c r="I8" i="9"/>
  <c r="I7" i="9"/>
  <c r="I9" i="9"/>
  <c r="I26" i="9" l="1"/>
  <c r="I27" i="9"/>
  <c r="I46" i="9"/>
  <c r="C11" i="10"/>
  <c r="F7" i="10"/>
  <c r="AA10" i="10"/>
  <c r="AA11" i="10"/>
  <c r="AA12" i="10"/>
  <c r="AA13" i="10"/>
  <c r="AA14" i="10"/>
  <c r="C10" i="10"/>
  <c r="C12" i="10"/>
  <c r="C13" i="10"/>
  <c r="C14" i="10"/>
  <c r="AE12" i="5"/>
  <c r="AE13" i="5"/>
  <c r="AE14" i="5"/>
  <c r="AE15" i="5"/>
  <c r="AE16" i="5"/>
  <c r="AE17" i="5"/>
  <c r="AE18" i="5"/>
  <c r="C12" i="5"/>
  <c r="C13" i="5"/>
  <c r="C14" i="5"/>
  <c r="C15" i="5"/>
  <c r="C16" i="5"/>
  <c r="C17" i="5"/>
  <c r="C18" i="5"/>
  <c r="BA8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AV20" i="6" s="1"/>
  <c r="Y20" i="6"/>
  <c r="Z20" i="6"/>
  <c r="AX20" i="6" s="1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AV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AW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AX23" i="6"/>
  <c r="AV23" i="6" l="1"/>
  <c r="AX22" i="6"/>
  <c r="AV22" i="6"/>
  <c r="AT22" i="6" s="1"/>
  <c r="AV19" i="6"/>
  <c r="AY23" i="6"/>
  <c r="AW23" i="6"/>
  <c r="AU22" i="6"/>
  <c r="AY22" i="6"/>
  <c r="AY20" i="6"/>
  <c r="AW20" i="6"/>
  <c r="AT20" i="6" s="1"/>
  <c r="AU20" i="6"/>
  <c r="V23" i="6"/>
  <c r="V21" i="6"/>
  <c r="AX21" i="6"/>
  <c r="AY21" i="6"/>
  <c r="AW21" i="6"/>
  <c r="P23" i="6"/>
  <c r="P22" i="6"/>
  <c r="P21" i="6"/>
  <c r="P20" i="6"/>
  <c r="AY17" i="6"/>
  <c r="AX17" i="6"/>
  <c r="AX19" i="6"/>
  <c r="AX18" i="6"/>
  <c r="AW17" i="6"/>
  <c r="V19" i="6"/>
  <c r="V18" i="6"/>
  <c r="AY18" i="6"/>
  <c r="AW18" i="6"/>
  <c r="AU18" i="6"/>
  <c r="V17" i="6"/>
  <c r="AV17" i="6"/>
  <c r="AT17" i="6" s="1"/>
  <c r="AY19" i="6"/>
  <c r="AW19" i="6"/>
  <c r="AU19" i="6"/>
  <c r="AV18" i="6"/>
  <c r="V16" i="6"/>
  <c r="P18" i="6"/>
  <c r="AT16" i="6"/>
  <c r="P19" i="6"/>
  <c r="P17" i="6"/>
  <c r="P16" i="6"/>
  <c r="V22" i="6"/>
  <c r="V20" i="6"/>
  <c r="AU23" i="6"/>
  <c r="AU21" i="6"/>
  <c r="AE9" i="5"/>
  <c r="AE20" i="5"/>
  <c r="AE19" i="5"/>
  <c r="AE11" i="5"/>
  <c r="AE10" i="5"/>
  <c r="AE8" i="5"/>
  <c r="C8" i="5"/>
  <c r="C20" i="5"/>
  <c r="C19" i="5"/>
  <c r="C11" i="5"/>
  <c r="C10" i="5"/>
  <c r="C9" i="5"/>
  <c r="AT23" i="6" l="1"/>
  <c r="AT21" i="6"/>
  <c r="AT18" i="6"/>
  <c r="AT19" i="6"/>
  <c r="AA25" i="10"/>
  <c r="C25" i="10"/>
  <c r="AA24" i="10"/>
  <c r="C24" i="10"/>
  <c r="AA23" i="10"/>
  <c r="C23" i="10"/>
  <c r="AA22" i="10"/>
  <c r="C22" i="10"/>
  <c r="AA21" i="10"/>
  <c r="C21" i="10"/>
  <c r="AA20" i="10"/>
  <c r="C20" i="10"/>
  <c r="AA19" i="10"/>
  <c r="C19" i="10"/>
  <c r="AA18" i="10"/>
  <c r="C18" i="10"/>
  <c r="AA17" i="10"/>
  <c r="C17" i="10"/>
  <c r="AA16" i="10"/>
  <c r="C16" i="10"/>
  <c r="AA15" i="10"/>
  <c r="C15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3" i="8"/>
  <c r="X11" i="8"/>
  <c r="X12" i="8"/>
  <c r="X14" i="8"/>
  <c r="X15" i="8"/>
  <c r="X16" i="8"/>
  <c r="X17" i="8"/>
  <c r="X18" i="8"/>
  <c r="X19" i="8"/>
  <c r="X20" i="8"/>
  <c r="X21" i="8"/>
  <c r="T10" i="8"/>
  <c r="U10" i="8"/>
  <c r="V10" i="8"/>
  <c r="W10" i="8"/>
  <c r="T13" i="8"/>
  <c r="U13" i="8"/>
  <c r="V13" i="8"/>
  <c r="W13" i="8"/>
  <c r="T11" i="8"/>
  <c r="U11" i="8"/>
  <c r="V11" i="8"/>
  <c r="W11" i="8"/>
  <c r="T12" i="8"/>
  <c r="U12" i="8"/>
  <c r="V12" i="8"/>
  <c r="W12" i="8"/>
  <c r="T14" i="8"/>
  <c r="U14" i="8"/>
  <c r="V14" i="8"/>
  <c r="W14" i="8"/>
  <c r="T15" i="8"/>
  <c r="U15" i="8"/>
  <c r="V15" i="8"/>
  <c r="W15" i="8"/>
  <c r="T16" i="8"/>
  <c r="U16" i="8"/>
  <c r="V16" i="8"/>
  <c r="W16" i="8"/>
  <c r="T17" i="8"/>
  <c r="U17" i="8"/>
  <c r="V17" i="8"/>
  <c r="W17" i="8"/>
  <c r="T18" i="8"/>
  <c r="U18" i="8"/>
  <c r="V18" i="8"/>
  <c r="W18" i="8"/>
  <c r="T19" i="8"/>
  <c r="U19" i="8"/>
  <c r="V19" i="8"/>
  <c r="W19" i="8"/>
  <c r="T20" i="8"/>
  <c r="U20" i="8"/>
  <c r="V20" i="8"/>
  <c r="W20" i="8"/>
  <c r="T21" i="8"/>
  <c r="U21" i="8"/>
  <c r="V21" i="8"/>
  <c r="W21" i="8"/>
  <c r="S13" i="8"/>
  <c r="S11" i="8"/>
  <c r="S12" i="8"/>
  <c r="S14" i="8"/>
  <c r="S15" i="8"/>
  <c r="S16" i="8"/>
  <c r="S17" i="8"/>
  <c r="S18" i="8"/>
  <c r="S19" i="8"/>
  <c r="S20" i="8"/>
  <c r="S21" i="8"/>
  <c r="S10" i="8"/>
  <c r="R9" i="6"/>
  <c r="S9" i="6"/>
  <c r="T9" i="6"/>
  <c r="U9" i="6"/>
  <c r="R10" i="6"/>
  <c r="S10" i="6"/>
  <c r="T10" i="6"/>
  <c r="U10" i="6"/>
  <c r="R11" i="6"/>
  <c r="AV11" i="6" s="1"/>
  <c r="S11" i="6"/>
  <c r="T11" i="6"/>
  <c r="U11" i="6"/>
  <c r="R12" i="6"/>
  <c r="AV12" i="6" s="1"/>
  <c r="S12" i="6"/>
  <c r="T12" i="6"/>
  <c r="U12" i="6"/>
  <c r="R13" i="6"/>
  <c r="S13" i="6"/>
  <c r="T13" i="6"/>
  <c r="U13" i="6"/>
  <c r="R14" i="6"/>
  <c r="S14" i="6"/>
  <c r="T14" i="6"/>
  <c r="U14" i="6"/>
  <c r="R15" i="6"/>
  <c r="AV15" i="6" s="1"/>
  <c r="S15" i="6"/>
  <c r="T15" i="6"/>
  <c r="AX15" i="6" s="1"/>
  <c r="U15" i="6"/>
  <c r="R24" i="6"/>
  <c r="S24" i="6"/>
  <c r="T24" i="6"/>
  <c r="AX24" i="6" s="1"/>
  <c r="U24" i="6"/>
  <c r="Q10" i="6"/>
  <c r="AU10" i="6" s="1"/>
  <c r="Q11" i="6"/>
  <c r="Q12" i="6"/>
  <c r="Q13" i="6"/>
  <c r="Q14" i="6"/>
  <c r="Q15" i="6"/>
  <c r="Q24" i="6"/>
  <c r="AU24" i="6" s="1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8" i="7"/>
  <c r="AS18" i="7"/>
  <c r="X18" i="7"/>
  <c r="C18" i="7"/>
  <c r="AZ17" i="7"/>
  <c r="AS17" i="7"/>
  <c r="X17" i="7"/>
  <c r="C17" i="7"/>
  <c r="AZ16" i="7"/>
  <c r="AS16" i="7"/>
  <c r="X16" i="7"/>
  <c r="C16" i="7"/>
  <c r="AZ15" i="7"/>
  <c r="AS15" i="7"/>
  <c r="X15" i="7"/>
  <c r="C15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O13" i="9"/>
  <c r="K13" i="9" s="1"/>
  <c r="M13" i="9" s="1"/>
  <c r="O11" i="9"/>
  <c r="O10" i="9"/>
  <c r="O25" i="9" s="1"/>
  <c r="K8" i="9"/>
  <c r="O7" i="9"/>
  <c r="K7" i="9"/>
  <c r="M7" i="9" s="1"/>
  <c r="AE21" i="8"/>
  <c r="AD21" i="8"/>
  <c r="AC21" i="8"/>
  <c r="BE21" i="8" s="1"/>
  <c r="AB21" i="8"/>
  <c r="AA21" i="8"/>
  <c r="BC21" i="8" s="1"/>
  <c r="Z21" i="8"/>
  <c r="AE20" i="8"/>
  <c r="BG20" i="8" s="1"/>
  <c r="AD20" i="8"/>
  <c r="AC20" i="8"/>
  <c r="AB20" i="8"/>
  <c r="AA20" i="8"/>
  <c r="BC20" i="8" s="1"/>
  <c r="Z20" i="8"/>
  <c r="AE19" i="8"/>
  <c r="AD19" i="8"/>
  <c r="AC19" i="8"/>
  <c r="BE19" i="8" s="1"/>
  <c r="AB19" i="8"/>
  <c r="AA19" i="8"/>
  <c r="BC19" i="8" s="1"/>
  <c r="Z19" i="8"/>
  <c r="AE18" i="8"/>
  <c r="BG18" i="8" s="1"/>
  <c r="AD18" i="8"/>
  <c r="AC18" i="8"/>
  <c r="BE18" i="8" s="1"/>
  <c r="AB18" i="8"/>
  <c r="AA18" i="8"/>
  <c r="Z18" i="8"/>
  <c r="AE17" i="8"/>
  <c r="AD17" i="8"/>
  <c r="AC17" i="8"/>
  <c r="BE17" i="8" s="1"/>
  <c r="AB17" i="8"/>
  <c r="AA17" i="8"/>
  <c r="BC17" i="8" s="1"/>
  <c r="Z17" i="8"/>
  <c r="AE16" i="8"/>
  <c r="AD16" i="8"/>
  <c r="AC16" i="8"/>
  <c r="AB16" i="8"/>
  <c r="AA16" i="8"/>
  <c r="Z16" i="8"/>
  <c r="AE15" i="8"/>
  <c r="AD15" i="8"/>
  <c r="AC15" i="8"/>
  <c r="BE15" i="8" s="1"/>
  <c r="AB15" i="8"/>
  <c r="AA15" i="8"/>
  <c r="BC15" i="8" s="1"/>
  <c r="Z15" i="8"/>
  <c r="AE14" i="8"/>
  <c r="AD14" i="8"/>
  <c r="AC14" i="8"/>
  <c r="AB14" i="8"/>
  <c r="AA14" i="8"/>
  <c r="Z14" i="8"/>
  <c r="AE12" i="8"/>
  <c r="BG12" i="8" s="1"/>
  <c r="AD12" i="8"/>
  <c r="AC12" i="8"/>
  <c r="BE12" i="8" s="1"/>
  <c r="AB12" i="8"/>
  <c r="AA12" i="8"/>
  <c r="Z12" i="8"/>
  <c r="BC12" i="8"/>
  <c r="AE11" i="8"/>
  <c r="AD11" i="8"/>
  <c r="BF11" i="8" s="1"/>
  <c r="AC11" i="8"/>
  <c r="AB11" i="8"/>
  <c r="BD11" i="8" s="1"/>
  <c r="AA11" i="8"/>
  <c r="Z11" i="8"/>
  <c r="AE13" i="8"/>
  <c r="AD13" i="8"/>
  <c r="AC13" i="8"/>
  <c r="AB13" i="8"/>
  <c r="AA13" i="8"/>
  <c r="Z13" i="8"/>
  <c r="AE10" i="8"/>
  <c r="AD10" i="8"/>
  <c r="AC10" i="8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AJ9" i="8"/>
  <c r="N18" i="9" s="1"/>
  <c r="K18" i="9" s="1"/>
  <c r="AI9" i="8"/>
  <c r="N15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24" i="6"/>
  <c r="AH24" i="6"/>
  <c r="AB24" i="6"/>
  <c r="AA24" i="6"/>
  <c r="AY24" i="6" s="1"/>
  <c r="Z24" i="6"/>
  <c r="Y24" i="6"/>
  <c r="AW24" i="6" s="1"/>
  <c r="X24" i="6"/>
  <c r="W24" i="6"/>
  <c r="J24" i="6"/>
  <c r="D24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J14" i="6"/>
  <c r="D14" i="6"/>
  <c r="AN13" i="6"/>
  <c r="AH13" i="6"/>
  <c r="AB13" i="6"/>
  <c r="AA13" i="6"/>
  <c r="AY13" i="6" s="1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Z9" i="6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12" i="9"/>
  <c r="N24" i="9"/>
  <c r="K24" i="9" s="1"/>
  <c r="BB20" i="8"/>
  <c r="K28" i="9"/>
  <c r="M28" i="9" s="1"/>
  <c r="L18" i="9"/>
  <c r="D15" i="9"/>
  <c r="Q49" i="9"/>
  <c r="BF12" i="8"/>
  <c r="BC13" i="8"/>
  <c r="AY14" i="6"/>
  <c r="D50" i="9"/>
  <c r="D49" i="9"/>
  <c r="AU13" i="6"/>
  <c r="BB15" i="8"/>
  <c r="V9" i="8"/>
  <c r="L50" i="9"/>
  <c r="F49" i="9"/>
  <c r="M8" i="9"/>
  <c r="U20" i="9"/>
  <c r="M34" i="9"/>
  <c r="C8" i="7"/>
  <c r="AY15" i="6"/>
  <c r="AW15" i="6"/>
  <c r="AU15" i="6"/>
  <c r="H48" i="9"/>
  <c r="P13" i="6"/>
  <c r="P14" i="6"/>
  <c r="K10" i="9"/>
  <c r="K37" i="9"/>
  <c r="U37" i="9" s="1"/>
  <c r="U8" i="9"/>
  <c r="U28" i="9"/>
  <c r="I49" i="9"/>
  <c r="J49" i="9" s="1"/>
  <c r="R8" i="6"/>
  <c r="BE20" i="8"/>
  <c r="P24" i="6"/>
  <c r="AW14" i="6"/>
  <c r="V14" i="6"/>
  <c r="U29" i="9"/>
  <c r="X8" i="7"/>
  <c r="AV24" i="6"/>
  <c r="T8" i="6"/>
  <c r="M35" i="9"/>
  <c r="H51" i="9"/>
  <c r="O47" i="9"/>
  <c r="U41" i="9"/>
  <c r="K126" i="4"/>
  <c r="U34" i="9"/>
  <c r="AX14" i="6"/>
  <c r="AW10" i="6"/>
  <c r="BD15" i="8"/>
  <c r="J33" i="9"/>
  <c r="U7" i="9"/>
  <c r="U31" i="9"/>
  <c r="M31" i="9"/>
  <c r="U13" i="9"/>
  <c r="K47" i="9"/>
  <c r="M47" i="9" s="1"/>
  <c r="M38" i="9"/>
  <c r="U38" i="9"/>
  <c r="M42" i="9"/>
  <c r="C7" i="10" l="1"/>
  <c r="AE7" i="5"/>
  <c r="M16" i="9"/>
  <c r="U16" i="9"/>
  <c r="M19" i="9"/>
  <c r="U19" i="9"/>
  <c r="M14" i="9"/>
  <c r="U14" i="9"/>
  <c r="K25" i="9"/>
  <c r="M25" i="9" s="1"/>
  <c r="M10" i="9"/>
  <c r="U10" i="9"/>
  <c r="U25" i="9" s="1"/>
  <c r="K11" i="9"/>
  <c r="O26" i="9"/>
  <c r="O50" i="9" s="1"/>
  <c r="U17" i="9"/>
  <c r="J25" i="9"/>
  <c r="M24" i="9"/>
  <c r="BB10" i="8"/>
  <c r="BB11" i="8"/>
  <c r="BB18" i="8"/>
  <c r="BF20" i="8"/>
  <c r="BD17" i="8"/>
  <c r="BF16" i="8"/>
  <c r="BF14" i="8"/>
  <c r="BD13" i="8"/>
  <c r="BG15" i="8"/>
  <c r="BF17" i="8"/>
  <c r="BD18" i="8"/>
  <c r="BF18" i="8"/>
  <c r="BD19" i="8"/>
  <c r="BD21" i="8"/>
  <c r="BF21" i="8"/>
  <c r="S9" i="8"/>
  <c r="BD20" i="8"/>
  <c r="BF19" i="8"/>
  <c r="BD12" i="8"/>
  <c r="BG13" i="8"/>
  <c r="BB14" i="8"/>
  <c r="BD14" i="8"/>
  <c r="BF15" i="8"/>
  <c r="Y16" i="8"/>
  <c r="BD16" i="8"/>
  <c r="BG17" i="8"/>
  <c r="BG19" i="8"/>
  <c r="BG21" i="8"/>
  <c r="R21" i="8"/>
  <c r="R19" i="8"/>
  <c r="R17" i="8"/>
  <c r="R15" i="8"/>
  <c r="BB13" i="8"/>
  <c r="BC18" i="8"/>
  <c r="BE16" i="8"/>
  <c r="BE14" i="8"/>
  <c r="BC11" i="8"/>
  <c r="BC10" i="8"/>
  <c r="BG16" i="8"/>
  <c r="BG11" i="8"/>
  <c r="BG10" i="8"/>
  <c r="BA18" i="8"/>
  <c r="BA15" i="8"/>
  <c r="BA20" i="8"/>
  <c r="BB16" i="8"/>
  <c r="BB17" i="8"/>
  <c r="BA17" i="8" s="1"/>
  <c r="BE13" i="8"/>
  <c r="BE11" i="8"/>
  <c r="AE9" i="8"/>
  <c r="BB12" i="8"/>
  <c r="BA12" i="8" s="1"/>
  <c r="BC14" i="8"/>
  <c r="Y14" i="8"/>
  <c r="BG14" i="8"/>
  <c r="Y15" i="8"/>
  <c r="BC16" i="8"/>
  <c r="Y17" i="8"/>
  <c r="Y18" i="8"/>
  <c r="BB19" i="8"/>
  <c r="BA19" i="8" s="1"/>
  <c r="Y19" i="8"/>
  <c r="Y20" i="8"/>
  <c r="BB21" i="8"/>
  <c r="Y21" i="8"/>
  <c r="R20" i="8"/>
  <c r="R18" i="8"/>
  <c r="R16" i="8"/>
  <c r="R13" i="8"/>
  <c r="K125" i="4"/>
  <c r="P15" i="6"/>
  <c r="AU14" i="6"/>
  <c r="AT15" i="6"/>
  <c r="V12" i="6"/>
  <c r="AY10" i="6"/>
  <c r="J26" i="9"/>
  <c r="U11" i="9"/>
  <c r="M18" i="9"/>
  <c r="AT9" i="8"/>
  <c r="AB9" i="8"/>
  <c r="Y12" i="8"/>
  <c r="AM9" i="8"/>
  <c r="AD9" i="8"/>
  <c r="AA9" i="8"/>
  <c r="Y11" i="8"/>
  <c r="AC9" i="8"/>
  <c r="BF13" i="8"/>
  <c r="Y13" i="8"/>
  <c r="BF10" i="8"/>
  <c r="BE10" i="8"/>
  <c r="Y10" i="8"/>
  <c r="BD10" i="8"/>
  <c r="N9" i="9"/>
  <c r="K9" i="9" s="1"/>
  <c r="AF9" i="8"/>
  <c r="Z9" i="8"/>
  <c r="R12" i="8"/>
  <c r="R14" i="8"/>
  <c r="W9" i="8"/>
  <c r="U9" i="8"/>
  <c r="K9" i="8"/>
  <c r="D9" i="8"/>
  <c r="R11" i="8"/>
  <c r="X9" i="8"/>
  <c r="R10" i="8"/>
  <c r="T9" i="8"/>
  <c r="D9" i="9"/>
  <c r="J9" i="9" s="1"/>
  <c r="K21" i="9"/>
  <c r="M21" i="9" s="1"/>
  <c r="K15" i="9"/>
  <c r="M15" i="9" s="1"/>
  <c r="O27" i="9"/>
  <c r="C7" i="5"/>
  <c r="AS8" i="7"/>
  <c r="U42" i="9"/>
  <c r="O48" i="9"/>
  <c r="AA8" i="6"/>
  <c r="P12" i="6"/>
  <c r="AU12" i="6"/>
  <c r="AT12" i="6" s="1"/>
  <c r="AY11" i="6"/>
  <c r="AT11" i="6" s="1"/>
  <c r="Y8" i="6"/>
  <c r="V11" i="6"/>
  <c r="K33" i="9"/>
  <c r="M33" i="9" s="1"/>
  <c r="W8" i="6"/>
  <c r="P11" i="6"/>
  <c r="V10" i="6"/>
  <c r="P10" i="6"/>
  <c r="U8" i="6"/>
  <c r="S8" i="6"/>
  <c r="AN8" i="6"/>
  <c r="AH8" i="6"/>
  <c r="X8" i="6"/>
  <c r="V9" i="6"/>
  <c r="AX9" i="6"/>
  <c r="K36" i="9"/>
  <c r="M36" i="9" s="1"/>
  <c r="AU9" i="6"/>
  <c r="AB8" i="6"/>
  <c r="N30" i="9"/>
  <c r="N48" i="9" s="1"/>
  <c r="J8" i="6"/>
  <c r="AY9" i="6"/>
  <c r="AW9" i="6"/>
  <c r="D48" i="9"/>
  <c r="Q8" i="6"/>
  <c r="P9" i="6"/>
  <c r="J48" i="3"/>
  <c r="I47" i="3"/>
  <c r="H48" i="3"/>
  <c r="L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AZ8" i="7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0" i="6"/>
  <c r="U46" i="9"/>
  <c r="J45" i="9"/>
  <c r="J15" i="9"/>
  <c r="U18" i="9"/>
  <c r="AY8" i="6"/>
  <c r="AT14" i="6"/>
  <c r="AX8" i="6"/>
  <c r="AT24" i="6"/>
  <c r="D8" i="6"/>
  <c r="Z8" i="6"/>
  <c r="V13" i="6"/>
  <c r="V15" i="6"/>
  <c r="V24" i="6"/>
  <c r="AV8" i="6"/>
  <c r="AT13" i="6"/>
  <c r="E48" i="9"/>
  <c r="E51" i="9" s="1"/>
  <c r="M37" i="9"/>
  <c r="J36" i="9"/>
  <c r="K26" i="9" l="1"/>
  <c r="M26" i="9" s="1"/>
  <c r="M11" i="9"/>
  <c r="U15" i="9"/>
  <c r="U21" i="9"/>
  <c r="BA21" i="8"/>
  <c r="BC9" i="8"/>
  <c r="BA14" i="8"/>
  <c r="BD9" i="8"/>
  <c r="BG9" i="8"/>
  <c r="BA13" i="8"/>
  <c r="BA11" i="8"/>
  <c r="BE9" i="8"/>
  <c r="BA16" i="8"/>
  <c r="BB9" i="8"/>
  <c r="AU8" i="6"/>
  <c r="U26" i="9"/>
  <c r="U50" i="9" s="1"/>
  <c r="BF9" i="8"/>
  <c r="Y9" i="8"/>
  <c r="BA10" i="8"/>
  <c r="N27" i="9"/>
  <c r="N51" i="9" s="1"/>
  <c r="U9" i="9"/>
  <c r="R9" i="8"/>
  <c r="D27" i="9"/>
  <c r="D51" i="9" s="1"/>
  <c r="O51" i="9"/>
  <c r="U33" i="9"/>
  <c r="U36" i="9"/>
  <c r="P8" i="6"/>
  <c r="V8" i="6"/>
  <c r="AT9" i="6"/>
  <c r="AW8" i="6"/>
  <c r="K30" i="9"/>
  <c r="K48" i="9" s="1"/>
  <c r="U45" i="9"/>
  <c r="I48" i="3"/>
  <c r="Q47" i="3"/>
  <c r="U12" i="9"/>
  <c r="M9" i="9"/>
  <c r="K27" i="9"/>
  <c r="J27" i="9"/>
  <c r="J63" i="9" s="1"/>
  <c r="L51" i="9"/>
  <c r="Q12" i="3"/>
  <c r="K49" i="9"/>
  <c r="M49" i="9" s="1"/>
  <c r="K50" i="9"/>
  <c r="M50" i="9" s="1"/>
  <c r="U49" i="9"/>
  <c r="J30" i="9"/>
  <c r="I48" i="9"/>
  <c r="BA9" i="8" l="1"/>
  <c r="M27" i="9"/>
  <c r="K63" i="9"/>
  <c r="M48" i="9"/>
  <c r="K69" i="9"/>
  <c r="AT8" i="6"/>
  <c r="U27" i="9"/>
  <c r="U30" i="9"/>
  <c r="U48" i="9" s="1"/>
  <c r="M30" i="9"/>
  <c r="K51" i="9"/>
  <c r="Q48" i="3"/>
  <c r="I51" i="9"/>
  <c r="J51" i="9" s="1"/>
  <c r="J48" i="9"/>
  <c r="J69" i="9" s="1"/>
  <c r="J57" i="9" l="1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<sst xmlns="http://schemas.openxmlformats.org/spreadsheetml/2006/main" count="1128" uniqueCount="688">
  <si>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</si>
  <si>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</si>
  <si>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</si>
  <si>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</si>
  <si>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</si>
  <si>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</si>
  <si>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</si>
  <si>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</si>
  <si>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</si>
  <si>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</si>
  <si>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</si>
  <si>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</si>
  <si>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</si>
  <si>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</si>
  <si>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</si>
  <si>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</si>
  <si>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</si>
  <si>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</si>
  <si>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</si>
  <si>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</si>
  <si>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</si>
  <si>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</si>
  <si>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</si>
  <si>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</si>
  <si>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</si>
  <si>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</si>
  <si>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</si>
  <si>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</si>
  <si>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</si>
  <si>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</si>
  <si>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</si>
  <si>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</si>
  <si>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</si>
  <si>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</si>
  <si>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</si>
  <si>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</si>
  <si>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</si>
  <si>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</si>
  <si>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</si>
  <si>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</si>
  <si>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</si>
  <si>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</si>
  <si>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</si>
  <si>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</si>
  <si>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</si>
  <si>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</si>
  <si>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</si>
  <si>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</si>
  <si>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</si>
  <si>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</si>
  <si>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</si>
  <si>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</si>
  <si>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</si>
  <si>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</si>
  <si>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</si>
  <si>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</si>
  <si>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</si>
  <si>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</si>
  <si>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</si>
  <si>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</si>
  <si>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</si>
  <si>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</si>
  <si>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</si>
  <si>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</si>
  <si>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</si>
  <si>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</si>
  <si>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</si>
  <si>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</si>
  <si>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</si>
  <si>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</si>
  <si>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</si>
  <si>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</si>
  <si>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</si>
  <si>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</si>
  <si>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</si>
  <si>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</si>
  <si>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</si>
  <si>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</si>
  <si>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</si>
  <si>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</si>
  <si>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</si>
  <si>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</si>
  <si>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</si>
  <si>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</si>
  <si>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</si>
  <si>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</si>
  <si>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</si>
  <si>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</si>
  <si>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</si>
  <si>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</si>
  <si>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</si>
  <si>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</si>
  <si>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</si>
  <si>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</si>
  <si>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</si>
  <si>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</si>
  <si>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</si>
  <si>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</si>
  <si>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</si>
  <si>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</si>
  <si>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</si>
  <si>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</si>
  <si>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</si>
  <si>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</si>
  <si>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</si>
  <si>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</si>
  <si>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</si>
  <si>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</si>
  <si>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</si>
  <si>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</si>
  <si>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</si>
  <si>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</si>
  <si>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</si>
  <si>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</si>
  <si>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</si>
  <si>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</si>
  <si>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</si>
  <si>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</si>
  <si>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</si>
  <si>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</si>
  <si>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</si>
  <si>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</si>
  <si>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</si>
  <si>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</si>
  <si>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</si>
  <si>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</si>
  <si>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</si>
  <si>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</si>
  <si>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</si>
  <si>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</si>
  <si>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</si>
  <si>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</si>
  <si>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</si>
  <si>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</si>
  <si>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</si>
  <si>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</si>
  <si>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</si>
  <si>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</si>
  <si>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</si>
  <si>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</si>
  <si>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</si>
  <si>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</si>
  <si>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</si>
  <si>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</si>
  <si>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</si>
  <si>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</si>
  <si>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</si>
  <si>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</si>
  <si>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</si>
  <si>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</si>
  <si>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</si>
  <si>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</si>
  <si>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</si>
  <si>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</si>
  <si>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</si>
  <si>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</si>
  <si>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</si>
  <si>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</si>
  <si>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</si>
  <si>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</si>
  <si>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</si>
  <si>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</si>
  <si>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</si>
  <si>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</si>
  <si>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</si>
  <si>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</si>
  <si>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</si>
  <si>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</si>
  <si>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</si>
  <si>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</si>
  <si>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</si>
  <si>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</si>
  <si>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</si>
  <si>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</si>
  <si>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</si>
  <si>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</si>
  <si>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</si>
  <si>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</si>
  <si>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</si>
  <si>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</si>
  <si>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</si>
  <si>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</si>
  <si>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</si>
  <si>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</si>
  <si>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</si>
  <si>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</si>
  <si>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</si>
  <si>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</si>
  <si>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</si>
  <si>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</si>
  <si>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</si>
  <si>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</si>
  <si>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</si>
  <si>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</si>
  <si>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</si>
  <si>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</si>
  <si>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</si>
  <si>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</si>
  <si>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</si>
  <si>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</si>
  <si>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</si>
  <si>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</si>
  <si>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</si>
  <si>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</si>
  <si>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</si>
  <si>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</si>
  <si>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</si>
  <si>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</si>
  <si>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</si>
  <si>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</si>
  <si>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</si>
  <si>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</si>
  <si>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</si>
  <si>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</si>
  <si>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</si>
  <si>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</si>
  <si>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</si>
  <si>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</si>
  <si>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</si>
  <si>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</si>
  <si>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</si>
  <si>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</si>
  <si>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</si>
  <si>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</si>
  <si>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</si>
  <si>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</si>
  <si>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</si>
  <si>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</si>
  <si>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</si>
  <si>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</si>
  <si>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</si>
  <si>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</si>
  <si>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</si>
  <si>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</si>
  <si>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</si>
  <si>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</si>
  <si>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</si>
  <si>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</si>
  <si>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</si>
  <si>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</si>
  <si>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</si>
  <si>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</si>
  <si>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</si>
  <si>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</si>
  <si>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</si>
  <si>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</si>
  <si>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</si>
  <si>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</si>
  <si>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</si>
  <si>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</si>
  <si>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</si>
  <si>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</si>
  <si>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</si>
  <si>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</si>
  <si>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</si>
  <si>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</si>
  <si>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</si>
  <si>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</si>
  <si>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</si>
  <si>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</si>
  <si>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</si>
  <si>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</si>
  <si>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</si>
  <si>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</si>
  <si>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</si>
  <si>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</si>
  <si>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</si>
  <si>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</si>
  <si>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</si>
  <si>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</si>
  <si>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</si>
  <si>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</si>
  <si>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</si>
  <si>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</si>
  <si>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</si>
  <si>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</si>
  <si>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</si>
  <si>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</si>
  <si>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</si>
  <si>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</si>
  <si>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</si>
  <si>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</si>
  <si>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</si>
  <si>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</si>
  <si>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</si>
  <si>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</si>
  <si>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</si>
  <si>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</si>
  <si>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</si>
  <si>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</si>
  <si>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</si>
  <si>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</si>
  <si>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</si>
  <si>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</si>
  <si>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</si>
  <si>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</si>
  <si>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</si>
  <si>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</si>
  <si>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</si>
  <si>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</si>
  <si>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</si>
  <si>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</si>
  <si>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</si>
  <si>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</si>
  <si>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</si>
  <si>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</si>
  <si>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</si>
  <si>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</si>
  <si>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</si>
  <si>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</si>
  <si>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</si>
  <si>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</si>
  <si>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</si>
  <si>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</si>
  <si>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</si>
  <si>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</si>
  <si>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</si>
  <si>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</si>
  <si>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</si>
  <si>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</si>
  <si>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</si>
  <si>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</si>
  <si>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</si>
  <si>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</si>
  <si>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</si>
  <si>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</si>
  <si>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</si>
  <si>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</si>
  <si>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</si>
  <si>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</si>
  <si>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</si>
  <si>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</si>
  <si>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</si>
  <si>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</si>
  <si>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</si>
  <si>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</si>
  <si>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</si>
  <si>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</si>
  <si>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</si>
  <si>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</si>
  <si>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</si>
  <si>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</si>
  <si>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</si>
  <si>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</si>
  <si>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</si>
  <si>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</si>
  <si>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</si>
  <si>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</si>
  <si>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</si>
  <si>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</si>
  <si>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</si>
  <si>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</si>
  <si>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</si>
  <si>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</si>
  <si>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</si>
  <si>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</si>
  <si>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</si>
  <si>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</si>
  <si>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</si>
  <si>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</si>
  <si>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</si>
  <si>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</si>
  <si>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</si>
  <si>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</si>
  <si>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</si>
  <si>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</si>
  <si>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</si>
  <si>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</si>
  <si>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</si>
  <si>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</si>
  <si>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</si>
  <si>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</si>
  <si>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</si>
  <si>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</si>
  <si>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</si>
  <si>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</si>
  <si>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</si>
  <si>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</si>
  <si>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</si>
  <si>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</si>
  <si>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</si>
  <si>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</si>
  <si>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</si>
  <si>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</si>
  <si>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</si>
  <si>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</si>
  <si>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</si>
  <si>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</si>
  <si>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</si>
  <si>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</si>
  <si>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</si>
  <si>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</si>
  <si>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</si>
  <si>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</si>
  <si>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</si>
  <si>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</si>
  <si>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</si>
  <si>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</si>
  <si>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</si>
  <si>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</si>
  <si>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</si>
  <si>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</si>
  <si>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</si>
  <si>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</si>
  <si>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</si>
  <si>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</si>
  <si>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</si>
  <si>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</si>
  <si>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</si>
  <si>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</si>
  <si>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</si>
  <si>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</si>
  <si>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</si>
  <si>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</si>
  <si>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</si>
  <si>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</si>
  <si>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</si>
  <si>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</si>
  <si>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</si>
  <si>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</si>
  <si>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</si>
  <si>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</si>
  <si>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</si>
  <si>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</si>
  <si>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</si>
  <si>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</si>
  <si>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</si>
  <si>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</si>
  <si>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</si>
  <si>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</si>
  <si>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</si>
  <si>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</si>
  <si>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</si>
  <si>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</si>
  <si>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</si>
  <si>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</si>
  <si>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</si>
  <si>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</si>
  <si>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</si>
  <si>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</si>
  <si>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</si>
  <si>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</si>
  <si>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</si>
  <si>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</si>
  <si>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</si>
  <si>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</si>
  <si>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</si>
  <si>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</si>
  <si>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</si>
  <si>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</si>
  <si>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</si>
  <si>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</si>
  <si>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</si>
  <si>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</si>
  <si>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</si>
  <si>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</si>
  <si>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</si>
  <si>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</si>
  <si>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</si>
  <si>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</si>
  <si>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</si>
  <si>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</si>
  <si>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</si>
  <si>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</si>
  <si>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</si>
  <si>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</si>
  <si>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</si>
  <si>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</si>
  <si>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</si>
  <si>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</si>
  <si>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</si>
  <si>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</si>
  <si>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</si>
  <si>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</si>
  <si>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</si>
  <si>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</si>
  <si>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</si>
  <si>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</si>
  <si>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</si>
  <si>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</si>
  <si>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</si>
  <si>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</si>
  <si>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</si>
  <si>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</si>
  <si>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</si>
  <si>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</si>
  <si>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</si>
  <si>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</si>
  <si>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</si>
  <si>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</si>
  <si>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</si>
  <si>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</si>
  <si>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</si>
  <si>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</si>
  <si>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</si>
  <si>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</si>
  <si>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</si>
  <si>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</si>
  <si>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</si>
  <si>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</si>
  <si>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</si>
  <si>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</si>
  <si>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</si>
  <si>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</si>
  <si>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</si>
  <si>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</si>
  <si>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</si>
  <si>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</si>
  <si>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</si>
  <si>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</si>
  <si>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</si>
  <si>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</si>
  <si>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</si>
  <si>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</si>
  <si>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</si>
  <si>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</si>
  <si>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</si>
  <si>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</si>
  <si>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</si>
  <si>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</si>
  <si>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</si>
  <si>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</si>
  <si>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</si>
  <si>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</si>
  <si>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</si>
  <si>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</si>
  <si>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</si>
  <si>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</si>
  <si>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</si>
  <si>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</si>
  <si>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</si>
  <si>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</si>
  <si>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</si>
  <si>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</si>
  <si>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</si>
  <si>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</si>
  <si>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</si>
  <si>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</si>
  <si>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</si>
  <si>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</si>
  <si>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</si>
  <si>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</si>
  <si>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</si>
  <si>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</si>
  <si>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</si>
  <si>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</si>
  <si>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</si>
  <si>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</si>
  <si>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</si>
  <si>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</si>
  <si>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</si>
  <si>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</si>
  <si>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</si>
  <si>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</si>
  <si>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</si>
  <si>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</si>
  <si>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</si>
  <si>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</si>
  <si>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</si>
  <si>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</si>
  <si>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</si>
  <si>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</si>
  <si>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</si>
  <si>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</si>
  <si>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</si>
  <si>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</si>
  <si>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</si>
  <si>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</si>
  <si>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</si>
  <si>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</si>
  <si>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</si>
  <si>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</si>
  <si>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</si>
  <si>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</si>
  <si>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</si>
  <si>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</si>
  <si>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</si>
  <si>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</si>
  <si>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</si>
  <si>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</si>
  <si>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</si>
  <si>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</si>
  <si>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</si>
  <si>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</si>
  <si>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</si>
  <si>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</si>
  <si>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</si>
  <si>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</si>
  <si>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</si>
  <si>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</si>
  <si>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</si>
  <si>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</si>
  <si>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</si>
  <si>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</si>
  <si>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</si>
  <si>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</si>
  <si>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</si>
  <si>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</si>
  <si>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</si>
  <si>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</si>
  <si>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</si>
  <si>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</si>
  <si>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</si>
  <si>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</si>
  <si>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</si>
  <si>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</si>
  <si>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</si>
  <si>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</si>
  <si>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</si>
  <si>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</si>
  <si>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</si>
  <si>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</si>
  <si>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</si>
  <si>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</si>
  <si>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</si>
  <si>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</si>
  <si>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</si>
  <si>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</si>
  <si>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</si>
  <si>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</si>
  <si>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</si>
  <si>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</si>
  <si>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</si>
  <si>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</si>
  <si>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</si>
  <si>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</si>
  <si>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</si>
  <si>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</si>
  <si>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</si>
  <si>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</si>
  <si>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</si>
  <si>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</si>
  <si>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</si>
  <si>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</si>
  <si>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</si>
  <si>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</si>
  <si>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</si>
  <si>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</si>
  <si>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</si>
  <si>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</si>
  <si>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</si>
  <si>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</si>
  <si>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</si>
  <si>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</si>
  <si>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</si>
  <si>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</si>
  <si>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</si>
  <si>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</si>
  <si>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</si>
  <si>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</si>
  <si>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</si>
  <si>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</si>
  <si>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</si>
  <si>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</si>
  <si>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</si>
  <si>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</si>
  <si>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16.01.2017г.</t>
  </si>
  <si>
    <t>Съставил:Ивка Вълкова</t>
  </si>
  <si>
    <t>Телефон:0892255060</t>
  </si>
  <si>
    <t>Административен секретар:</t>
  </si>
  <si>
    <t>Справка за дейността на съдиите в РАЙОНЕН СЪД гр. Бяла Слатина</t>
  </si>
  <si>
    <t>за   цялата 2016г. (НАКАЗАТЕЛНИ ДЕЛА)</t>
  </si>
  <si>
    <t>Бяла Слатина</t>
  </si>
  <si>
    <t>месеца на 2016г.</t>
  </si>
  <si>
    <t>Дата:16.01.2017г.</t>
  </si>
  <si>
    <t>Адм.секретар :</t>
  </si>
  <si>
    <t>Адм.секретар:</t>
  </si>
  <si>
    <t>Изготвил: Ив.Димитрова</t>
  </si>
  <si>
    <t>e-mail:sadbs@mail.orbitel.bg</t>
  </si>
  <si>
    <t>Съставил: Ив.Вълкова</t>
  </si>
  <si>
    <t xml:space="preserve">Справка за резултатите от върнати обжалвани и протестирани НАКАЗАТЕЛНИТЕ дела на съдиите 
от РАЙОНЕН СЪД гр. Бяла Слатина през цялата 2016г. </t>
  </si>
  <si>
    <t>Силвия Андреева Житарска</t>
  </si>
  <si>
    <t>Ивайло Параскевов Шабански</t>
  </si>
  <si>
    <t>Тихомир Иванов Вельовски</t>
  </si>
  <si>
    <t>Даниела Ценова Грамовска</t>
  </si>
  <si>
    <t>Катя Николова Гердова</t>
  </si>
  <si>
    <t>Дата:18.01.2017г.</t>
  </si>
  <si>
    <t>Съставил:С.Тодорова</t>
  </si>
  <si>
    <t>за   цялата 2016г.   (ГРАЖДАНСКИ  ДЕЛА)</t>
  </si>
  <si>
    <t>месеца на 2016   г.</t>
  </si>
  <si>
    <t>тел:0892255060</t>
  </si>
  <si>
    <t>дата:18.01.2017г.</t>
  </si>
  <si>
    <t>град:Бяла Слатина</t>
  </si>
  <si>
    <t>Справка за дейността на съдиите в РАЙОНЕН СЪД гр.Бяла Слатина</t>
  </si>
  <si>
    <t xml:space="preserve">Справка за резултатите от върнати обжалвани и протестирани ГРАЖДАНСКИ и ТЪРГОВСКИ дела на съдиите
от РАЙОНЕН СЪД гр.Бяла Слатина през цялата 2016 г.            </t>
  </si>
  <si>
    <t xml:space="preserve">Справка за резултатите от върнати обжалвани и протестирани АДМИНИСТРАТИВНИ дела на съдиите
от РАЙОНЕН СЪД гр.Бяла Слатина през цялата 2016г.            </t>
  </si>
  <si>
    <t>Дата: 18.01.2017г.</t>
  </si>
  <si>
    <t>Съставил: С.Тодорова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</si>
</sst>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4" fillId="0" borderId="0" xfId="4" applyNumberFormat="1" applyFont="1" applyFill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35</xdr:row>
      <xdr:rowOff>47625</xdr:rowOff>
    </xdr:from>
    <xdr:to>
      <xdr:col>6</xdr:col>
      <xdr:colOff>171450</xdr:colOff>
      <xdr:row>42</xdr:row>
      <xdr:rowOff>104775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743700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>
      <selection activeCell="A4" sqref="A4:J4"/>
    </sheetView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44" t="s">
        <v>248</v>
      </c>
      <c r="B2" s="544"/>
      <c r="C2" s="544"/>
      <c r="D2" s="544"/>
      <c r="E2" s="544"/>
      <c r="F2" s="544"/>
      <c r="G2" s="544"/>
      <c r="H2" s="544"/>
      <c r="I2" s="544"/>
      <c r="J2" s="544"/>
      <c r="K2" s="387"/>
    </row>
    <row r="3" spans="1:11" s="390" customFormat="1" ht="15.75" x14ac:dyDescent="0.2">
      <c r="A3" s="544" t="s">
        <v>249</v>
      </c>
      <c r="B3" s="544"/>
      <c r="C3" s="544"/>
      <c r="D3" s="544"/>
      <c r="E3" s="544"/>
      <c r="F3" s="544"/>
      <c r="G3" s="544"/>
      <c r="H3" s="544"/>
      <c r="I3" s="544"/>
      <c r="J3" s="544"/>
      <c r="K3" s="389"/>
    </row>
    <row r="4" spans="1:11" s="390" customFormat="1" ht="15.75" x14ac:dyDescent="0.2">
      <c r="A4" s="544" t="s">
        <v>250</v>
      </c>
      <c r="B4" s="544"/>
      <c r="C4" s="544"/>
      <c r="D4" s="544"/>
      <c r="E4" s="544"/>
      <c r="F4" s="544"/>
      <c r="G4" s="544"/>
      <c r="H4" s="544"/>
      <c r="I4" s="544"/>
      <c r="J4" s="544"/>
      <c r="K4" s="389"/>
    </row>
    <row r="5" spans="1:11" s="390" customFormat="1" ht="15.75" x14ac:dyDescent="0.2">
      <c r="A5" s="544" t="s">
        <v>253</v>
      </c>
      <c r="B5" s="544"/>
      <c r="C5" s="544"/>
      <c r="D5" s="544"/>
      <c r="E5" s="544"/>
      <c r="F5" s="544"/>
      <c r="G5" s="544"/>
      <c r="H5" s="544"/>
      <c r="I5" s="544"/>
      <c r="J5" s="544"/>
      <c r="K5" s="389"/>
    </row>
    <row r="6" spans="1:11" s="390" customFormat="1" ht="15.75" x14ac:dyDescent="0.2">
      <c r="A6" s="544" t="s">
        <v>252</v>
      </c>
      <c r="B6" s="544"/>
      <c r="C6" s="544"/>
      <c r="D6" s="544"/>
      <c r="E6" s="544"/>
      <c r="F6" s="544"/>
      <c r="G6" s="544"/>
      <c r="H6" s="544"/>
      <c r="I6" s="544"/>
      <c r="J6" s="544"/>
      <c r="K6" s="389"/>
    </row>
    <row r="7" spans="1:11" s="390" customFormat="1" ht="15.75" x14ac:dyDescent="0.2">
      <c r="A7" s="544" t="s">
        <v>254</v>
      </c>
      <c r="B7" s="544"/>
      <c r="C7" s="544"/>
      <c r="D7" s="544"/>
      <c r="E7" s="544"/>
      <c r="F7" s="544"/>
      <c r="G7" s="544"/>
      <c r="H7" s="544"/>
      <c r="I7" s="544"/>
      <c r="J7" s="544"/>
      <c r="K7" s="389"/>
    </row>
    <row r="8" spans="1:11" s="390" customFormat="1" ht="15.75" x14ac:dyDescent="0.2">
      <c r="A8" s="544" t="s">
        <v>251</v>
      </c>
      <c r="B8" s="544"/>
      <c r="C8" s="544"/>
      <c r="D8" s="544"/>
      <c r="E8" s="544"/>
      <c r="F8" s="544"/>
      <c r="G8" s="544"/>
      <c r="H8" s="544"/>
      <c r="I8" s="544"/>
      <c r="J8" s="544"/>
      <c r="K8" s="389"/>
    </row>
    <row r="9" spans="1:11" ht="16.5" thickBot="1" x14ac:dyDescent="0.3">
      <c r="A9" s="165"/>
      <c r="B9" s="166"/>
      <c r="C9" s="8"/>
      <c r="D9" s="391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1" t="s">
        <v>256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3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260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257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362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363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364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365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366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367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368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376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360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369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361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370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371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316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2" zoomScale="90" zoomScaleNormal="90" workbookViewId="0">
      <selection activeCell="Q43" sqref="Q43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16" width="9.140625" style="296"/>
    <col min="17" max="17" width="10.140625" style="296" customWidth="1"/>
    <col min="18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46" t="s">
        <v>46</v>
      </c>
      <c r="C1" s="546"/>
      <c r="D1" s="546"/>
      <c r="E1" s="546"/>
      <c r="F1" s="546"/>
      <c r="G1" s="546"/>
      <c r="H1" s="546"/>
      <c r="I1" s="546"/>
      <c r="J1" s="546"/>
      <c r="K1" s="1" t="s">
        <v>662</v>
      </c>
      <c r="L1" s="350" t="s">
        <v>45</v>
      </c>
      <c r="M1" s="28">
        <v>12</v>
      </c>
      <c r="N1" s="564" t="s">
        <v>663</v>
      </c>
      <c r="O1" s="564"/>
      <c r="P1" s="564"/>
      <c r="Q1" s="33"/>
      <c r="R1" s="351"/>
      <c r="S1" s="351"/>
      <c r="T1" s="351"/>
    </row>
    <row r="2" spans="1:22" s="6" customFormat="1" ht="16.5" thickBot="1" x14ac:dyDescent="0.25">
      <c r="A2" s="563" t="s">
        <v>255</v>
      </c>
      <c r="B2" s="563"/>
      <c r="C2" s="565"/>
      <c r="D2" s="565"/>
      <c r="E2" s="566"/>
      <c r="F2" s="566"/>
      <c r="G2" s="566"/>
      <c r="H2" s="566"/>
      <c r="I2" s="565"/>
      <c r="J2" s="565"/>
      <c r="K2" s="565"/>
      <c r="L2" s="565"/>
      <c r="M2" s="565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76" t="s">
        <v>48</v>
      </c>
      <c r="B3" s="577"/>
      <c r="C3" s="299"/>
      <c r="D3" s="567" t="s">
        <v>58</v>
      </c>
      <c r="E3" s="570" t="s">
        <v>3</v>
      </c>
      <c r="F3" s="549" t="s">
        <v>319</v>
      </c>
      <c r="G3" s="550"/>
      <c r="H3" s="573" t="s">
        <v>258</v>
      </c>
      <c r="I3" s="300"/>
      <c r="J3" s="558" t="s">
        <v>4</v>
      </c>
      <c r="K3" s="600" t="s">
        <v>0</v>
      </c>
      <c r="L3" s="600"/>
      <c r="M3" s="600"/>
      <c r="N3" s="555" t="s">
        <v>7</v>
      </c>
      <c r="O3" s="600" t="s">
        <v>1</v>
      </c>
      <c r="P3" s="600"/>
      <c r="Q3" s="600"/>
      <c r="R3" s="600"/>
      <c r="S3" s="600"/>
      <c r="T3" s="555" t="s">
        <v>10</v>
      </c>
      <c r="U3" s="558" t="s">
        <v>59</v>
      </c>
      <c r="V3" s="300"/>
    </row>
    <row r="4" spans="1:22" ht="72" customHeight="1" x14ac:dyDescent="0.2">
      <c r="A4" s="578"/>
      <c r="B4" s="579"/>
      <c r="C4" s="301" t="s">
        <v>2</v>
      </c>
      <c r="D4" s="568"/>
      <c r="E4" s="571"/>
      <c r="F4" s="547" t="s">
        <v>318</v>
      </c>
      <c r="G4" s="547" t="s">
        <v>317</v>
      </c>
      <c r="H4" s="574"/>
      <c r="I4" s="302" t="s">
        <v>315</v>
      </c>
      <c r="J4" s="559"/>
      <c r="K4" s="561" t="s">
        <v>5</v>
      </c>
      <c r="L4" s="595" t="s">
        <v>6</v>
      </c>
      <c r="M4" s="596"/>
      <c r="N4" s="556"/>
      <c r="O4" s="551" t="s">
        <v>5</v>
      </c>
      <c r="P4" s="597" t="s">
        <v>30</v>
      </c>
      <c r="Q4" s="597" t="s">
        <v>51</v>
      </c>
      <c r="R4" s="597" t="s">
        <v>8</v>
      </c>
      <c r="S4" s="553" t="s">
        <v>9</v>
      </c>
      <c r="T4" s="556"/>
      <c r="U4" s="559"/>
      <c r="V4" s="302" t="s">
        <v>11</v>
      </c>
    </row>
    <row r="5" spans="1:22" ht="24.75" customHeight="1" thickBot="1" x14ac:dyDescent="0.25">
      <c r="A5" s="580"/>
      <c r="B5" s="581"/>
      <c r="C5" s="303"/>
      <c r="D5" s="569"/>
      <c r="E5" s="572"/>
      <c r="F5" s="548"/>
      <c r="G5" s="548"/>
      <c r="H5" s="575"/>
      <c r="I5" s="304"/>
      <c r="J5" s="560"/>
      <c r="K5" s="562"/>
      <c r="L5" s="305" t="s">
        <v>12</v>
      </c>
      <c r="M5" s="306" t="s">
        <v>13</v>
      </c>
      <c r="N5" s="557"/>
      <c r="O5" s="552"/>
      <c r="P5" s="598"/>
      <c r="Q5" s="598"/>
      <c r="R5" s="599"/>
      <c r="S5" s="554"/>
      <c r="T5" s="557"/>
      <c r="U5" s="560"/>
      <c r="V5" s="302"/>
    </row>
    <row r="6" spans="1:22" ht="13.5" thickBot="1" x14ac:dyDescent="0.25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238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271</v>
      </c>
      <c r="Q6" s="404" t="s">
        <v>272</v>
      </c>
      <c r="R6" s="404" t="s">
        <v>273</v>
      </c>
      <c r="S6" s="405" t="s">
        <v>274</v>
      </c>
      <c r="T6" s="402">
        <v>9</v>
      </c>
      <c r="U6" s="402">
        <v>10</v>
      </c>
      <c r="V6" s="396">
        <v>11</v>
      </c>
    </row>
    <row r="7" spans="1:22" x14ac:dyDescent="0.2">
      <c r="A7" s="583" t="s">
        <v>64</v>
      </c>
      <c r="B7" s="583" t="s">
        <v>14</v>
      </c>
      <c r="C7" s="22">
        <v>2014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3"/>
      <c r="B8" s="584"/>
      <c r="C8" s="23">
        <v>2015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4"/>
      <c r="B9" s="585"/>
      <c r="C9" s="24">
        <v>2016</v>
      </c>
      <c r="D9" s="311">
        <f>'6.Прил 3_ГДиАД-съдии'!E9</f>
        <v>65</v>
      </c>
      <c r="E9" s="187">
        <v>343</v>
      </c>
      <c r="F9" s="188">
        <v>1</v>
      </c>
      <c r="G9" s="188"/>
      <c r="H9" s="356"/>
      <c r="I9" s="280">
        <f>H9+E9</f>
        <v>343</v>
      </c>
      <c r="J9" s="184">
        <f>D9+I9</f>
        <v>408</v>
      </c>
      <c r="K9" s="36">
        <f>N9+O9</f>
        <v>336</v>
      </c>
      <c r="L9" s="197">
        <f>'6.Прил 3_ГДиАД-съдии'!AU9</f>
        <v>292</v>
      </c>
      <c r="M9" s="57">
        <f>IF(K9&lt;&gt;0,L9/K9,0)</f>
        <v>0.86904761904761907</v>
      </c>
      <c r="N9" s="196">
        <f>'6.Прил 3_ГДиАД-съдии'!AG9</f>
        <v>225</v>
      </c>
      <c r="O9" s="39">
        <f>SUM(P9:S9)</f>
        <v>111</v>
      </c>
      <c r="P9" s="188"/>
      <c r="Q9" s="188">
        <v>11</v>
      </c>
      <c r="R9" s="188"/>
      <c r="S9" s="185">
        <v>100</v>
      </c>
      <c r="T9" s="189">
        <v>408</v>
      </c>
      <c r="U9" s="26">
        <f>J9-K9</f>
        <v>72</v>
      </c>
      <c r="V9" s="194">
        <v>23</v>
      </c>
    </row>
    <row r="10" spans="1:22" x14ac:dyDescent="0.2">
      <c r="A10" s="556" t="s">
        <v>52</v>
      </c>
      <c r="B10" s="583" t="s">
        <v>15</v>
      </c>
      <c r="C10" s="22">
        <v>2014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6"/>
      <c r="B11" s="584"/>
      <c r="C11" s="23">
        <v>2015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6"/>
      <c r="B12" s="585"/>
      <c r="C12" s="24">
        <v>2016</v>
      </c>
      <c r="D12" s="311">
        <f>'6.Прил 3_ГДиАД-съдии'!F9</f>
        <v>3</v>
      </c>
      <c r="E12" s="190">
        <v>19</v>
      </c>
      <c r="F12" s="191"/>
      <c r="G12" s="191"/>
      <c r="H12" s="278"/>
      <c r="I12" s="280">
        <f t="shared" si="2"/>
        <v>19</v>
      </c>
      <c r="J12" s="18">
        <f t="shared" si="3"/>
        <v>22</v>
      </c>
      <c r="K12" s="38">
        <f>N12+O12</f>
        <v>20</v>
      </c>
      <c r="L12" s="198">
        <f>'6.Прил 3_ГДиАД-съдии'!AV9</f>
        <v>20</v>
      </c>
      <c r="M12" s="58">
        <f t="shared" ref="M12:M51" si="6">IF(K12&lt;&gt;0,L12/K12,0)</f>
        <v>1</v>
      </c>
      <c r="N12" s="312">
        <f>'6.Прил 3_ГДиАД-съдии'!AH9</f>
        <v>14</v>
      </c>
      <c r="O12" s="50">
        <f>SUM(P12:S12)</f>
        <v>6</v>
      </c>
      <c r="P12" s="191"/>
      <c r="Q12" s="191">
        <v>3</v>
      </c>
      <c r="R12" s="191"/>
      <c r="S12" s="186">
        <v>3</v>
      </c>
      <c r="T12" s="192">
        <v>21</v>
      </c>
      <c r="U12" s="26">
        <f>J12-K12</f>
        <v>2</v>
      </c>
      <c r="V12" s="193">
        <v>5</v>
      </c>
    </row>
    <row r="13" spans="1:22" x14ac:dyDescent="0.2">
      <c r="A13" s="583" t="s">
        <v>75</v>
      </c>
      <c r="B13" s="583" t="s">
        <v>16</v>
      </c>
      <c r="C13" s="22">
        <v>2014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3"/>
      <c r="B14" s="584"/>
      <c r="C14" s="23">
        <v>2015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4"/>
      <c r="B15" s="585"/>
      <c r="C15" s="24">
        <v>2016</v>
      </c>
      <c r="D15" s="311">
        <f>'6.Прил 3_ГДиАД-съдии'!G9</f>
        <v>0</v>
      </c>
      <c r="E15" s="187">
        <v>4</v>
      </c>
      <c r="F15" s="188"/>
      <c r="G15" s="188"/>
      <c r="H15" s="277"/>
      <c r="I15" s="280">
        <f t="shared" si="2"/>
        <v>4</v>
      </c>
      <c r="J15" s="26">
        <f t="shared" si="3"/>
        <v>4</v>
      </c>
      <c r="K15" s="25">
        <f>N15+O15</f>
        <v>4</v>
      </c>
      <c r="L15" s="197">
        <f>'6.Прил 3_ГДиАД-съдии'!AW9</f>
        <v>3</v>
      </c>
      <c r="M15" s="57">
        <f t="shared" si="6"/>
        <v>0.75</v>
      </c>
      <c r="N15" s="196">
        <f>'6.Прил 3_ГДиАД-съдии'!AI9</f>
        <v>2</v>
      </c>
      <c r="O15" s="39">
        <f>SUM(P15:S15)</f>
        <v>2</v>
      </c>
      <c r="P15" s="188"/>
      <c r="Q15" s="188"/>
      <c r="R15" s="188"/>
      <c r="S15" s="185">
        <v>2</v>
      </c>
      <c r="T15" s="189">
        <v>5</v>
      </c>
      <c r="U15" s="26">
        <f>J15-K15</f>
        <v>0</v>
      </c>
      <c r="V15" s="194">
        <v>1</v>
      </c>
    </row>
    <row r="16" spans="1:22" x14ac:dyDescent="0.2">
      <c r="A16" s="583" t="s">
        <v>67</v>
      </c>
      <c r="B16" s="583" t="s">
        <v>17</v>
      </c>
      <c r="C16" s="22">
        <v>2014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2015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2016</v>
      </c>
      <c r="D18" s="311">
        <f>'6.Прил 3_ГДиАД-съдии'!H9</f>
        <v>2</v>
      </c>
      <c r="E18" s="190">
        <v>146</v>
      </c>
      <c r="F18" s="191"/>
      <c r="G18" s="191"/>
      <c r="H18" s="278"/>
      <c r="I18" s="280">
        <f t="shared" si="2"/>
        <v>146</v>
      </c>
      <c r="J18" s="18">
        <f t="shared" si="3"/>
        <v>148</v>
      </c>
      <c r="K18" s="38">
        <f>N18+O18</f>
        <v>146</v>
      </c>
      <c r="L18" s="198">
        <f>'6.Прил 3_ГДиАД-съдии'!AX9</f>
        <v>145</v>
      </c>
      <c r="M18" s="58">
        <f t="shared" si="6"/>
        <v>0.99315068493150682</v>
      </c>
      <c r="N18" s="312">
        <f>'6.Прил 3_ГДиАД-съдии'!AJ9</f>
        <v>134</v>
      </c>
      <c r="O18" s="50">
        <f>SUM(P18:S18)</f>
        <v>12</v>
      </c>
      <c r="P18" s="191"/>
      <c r="Q18" s="191"/>
      <c r="R18" s="191"/>
      <c r="S18" s="186">
        <v>12</v>
      </c>
      <c r="T18" s="192">
        <v>146</v>
      </c>
      <c r="U18" s="26">
        <f>J18-K18</f>
        <v>2</v>
      </c>
      <c r="V18" s="193"/>
    </row>
    <row r="19" spans="1:22" x14ac:dyDescent="0.2">
      <c r="A19" s="555" t="s">
        <v>68</v>
      </c>
      <c r="B19" s="583" t="s">
        <v>18</v>
      </c>
      <c r="C19" s="22">
        <v>2014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6"/>
      <c r="B20" s="584"/>
      <c r="C20" s="23">
        <v>2015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7"/>
      <c r="B21" s="592"/>
      <c r="C21" s="24">
        <v>2016</v>
      </c>
      <c r="D21" s="311">
        <f>'6.Прил 3_ГДиАД-съдии'!I9</f>
        <v>0</v>
      </c>
      <c r="E21" s="187">
        <v>854</v>
      </c>
      <c r="F21" s="188"/>
      <c r="G21" s="188"/>
      <c r="H21" s="277"/>
      <c r="I21" s="280">
        <f t="shared" si="2"/>
        <v>854</v>
      </c>
      <c r="J21" s="26">
        <f t="shared" si="3"/>
        <v>854</v>
      </c>
      <c r="K21" s="36">
        <f>N21+O21</f>
        <v>854</v>
      </c>
      <c r="L21" s="198">
        <f>'6.Прил 3_ГДиАД-съдии'!AY9</f>
        <v>854</v>
      </c>
      <c r="M21" s="57">
        <f t="shared" si="6"/>
        <v>1</v>
      </c>
      <c r="N21" s="312">
        <f>'6.Прил 3_ГДиАД-съдии'!AK9</f>
        <v>822</v>
      </c>
      <c r="O21" s="39">
        <f>SUM(P21:S21)</f>
        <v>32</v>
      </c>
      <c r="P21" s="188"/>
      <c r="Q21" s="188"/>
      <c r="R21" s="188"/>
      <c r="S21" s="185">
        <v>32</v>
      </c>
      <c r="T21" s="189">
        <v>854</v>
      </c>
      <c r="U21" s="26">
        <f>J21-K21</f>
        <v>0</v>
      </c>
      <c r="V21" s="194">
        <v>3</v>
      </c>
    </row>
    <row r="22" spans="1:22" x14ac:dyDescent="0.2">
      <c r="A22" s="556" t="s">
        <v>61</v>
      </c>
      <c r="B22" s="583" t="s">
        <v>19</v>
      </c>
      <c r="C22" s="22">
        <v>2014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6"/>
      <c r="B23" s="584"/>
      <c r="C23" s="23">
        <v>2015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6"/>
      <c r="B24" s="585"/>
      <c r="C24" s="24">
        <v>2016</v>
      </c>
      <c r="D24" s="311">
        <f>'6.Прил 3_ГДиАД-съдии'!J9</f>
        <v>8</v>
      </c>
      <c r="E24" s="187"/>
      <c r="F24" s="188"/>
      <c r="G24" s="188"/>
      <c r="H24" s="277"/>
      <c r="I24" s="280">
        <f t="shared" si="2"/>
        <v>0</v>
      </c>
      <c r="J24" s="18">
        <f t="shared" si="3"/>
        <v>8</v>
      </c>
      <c r="K24" s="36">
        <f>N24+O24</f>
        <v>8</v>
      </c>
      <c r="L24" s="198">
        <f>'6.Прил 3_ГДиАД-съдии'!AZ9</f>
        <v>8</v>
      </c>
      <c r="M24" s="58">
        <f t="shared" si="6"/>
        <v>1</v>
      </c>
      <c r="N24" s="312">
        <f>'6.Прил 3_ГДиАД-съдии'!AL9</f>
        <v>8</v>
      </c>
      <c r="O24" s="50">
        <f>SUM(P24:S24)</f>
        <v>0</v>
      </c>
      <c r="P24" s="191"/>
      <c r="Q24" s="191"/>
      <c r="R24" s="191"/>
      <c r="S24" s="186"/>
      <c r="T24" s="192">
        <v>9</v>
      </c>
      <c r="U24" s="26">
        <f>J24-K24</f>
        <v>0</v>
      </c>
      <c r="V24" s="193"/>
    </row>
    <row r="25" spans="1:22" x14ac:dyDescent="0.2">
      <c r="A25" s="586" t="s">
        <v>31</v>
      </c>
      <c r="B25" s="583" t="s">
        <v>39</v>
      </c>
      <c r="C25" s="22">
        <v>2014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4"/>
      <c r="C26" s="23">
        <v>2015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5"/>
      <c r="C27" s="24">
        <v>2016</v>
      </c>
      <c r="D27" s="313">
        <f>D9+D12+D15+D18+D21+D24</f>
        <v>78</v>
      </c>
      <c r="E27" s="27">
        <f t="shared" ref="E27:V27" si="9">E9+E12+E15+E18+E21+E24</f>
        <v>1366</v>
      </c>
      <c r="F27" s="43">
        <f t="shared" si="9"/>
        <v>1</v>
      </c>
      <c r="G27" s="43">
        <f t="shared" si="9"/>
        <v>0</v>
      </c>
      <c r="H27" s="288">
        <f t="shared" si="9"/>
        <v>0</v>
      </c>
      <c r="I27" s="280">
        <f t="shared" si="9"/>
        <v>1366</v>
      </c>
      <c r="J27" s="26">
        <f t="shared" si="9"/>
        <v>1444</v>
      </c>
      <c r="K27" s="39">
        <f t="shared" si="9"/>
        <v>1368</v>
      </c>
      <c r="L27" s="42">
        <f t="shared" si="9"/>
        <v>1322</v>
      </c>
      <c r="M27" s="57">
        <f t="shared" si="6"/>
        <v>0.966374269005848</v>
      </c>
      <c r="N27" s="26">
        <f t="shared" si="9"/>
        <v>1205</v>
      </c>
      <c r="O27" s="39">
        <f t="shared" si="9"/>
        <v>163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149</v>
      </c>
      <c r="T27" s="26">
        <f t="shared" si="9"/>
        <v>1443</v>
      </c>
      <c r="U27" s="26">
        <f t="shared" si="9"/>
        <v>76</v>
      </c>
      <c r="V27" s="62">
        <f t="shared" si="9"/>
        <v>32</v>
      </c>
    </row>
    <row r="28" spans="1:22" x14ac:dyDescent="0.2">
      <c r="A28" s="583" t="s">
        <v>73</v>
      </c>
      <c r="B28" s="583" t="s">
        <v>20</v>
      </c>
      <c r="C28" s="22">
        <v>2014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2015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2016</v>
      </c>
      <c r="D30" s="314">
        <f>'4.Прил 3_НД-съдии'!E8</f>
        <v>11</v>
      </c>
      <c r="E30" s="289">
        <v>266</v>
      </c>
      <c r="F30" s="188"/>
      <c r="G30" s="188">
        <v>2</v>
      </c>
      <c r="H30" s="277">
        <v>3</v>
      </c>
      <c r="I30" s="280">
        <f t="shared" si="10"/>
        <v>269</v>
      </c>
      <c r="J30" s="18">
        <f t="shared" si="3"/>
        <v>280</v>
      </c>
      <c r="K30" s="173">
        <f>N30+O30</f>
        <v>267</v>
      </c>
      <c r="L30" s="315">
        <f>'4.Прил 3_НД-съдии'!AO8</f>
        <v>246</v>
      </c>
      <c r="M30" s="58">
        <f t="shared" si="6"/>
        <v>0.9213483146067416</v>
      </c>
      <c r="N30" s="316">
        <f>'4.Прил 3_НД-съдии'!AC8</f>
        <v>30</v>
      </c>
      <c r="O30" s="50">
        <f>SUM(P30:S30)</f>
        <v>237</v>
      </c>
      <c r="P30" s="191">
        <v>218</v>
      </c>
      <c r="Q30" s="191">
        <v>16</v>
      </c>
      <c r="R30" s="191">
        <v>1</v>
      </c>
      <c r="S30" s="186">
        <v>2</v>
      </c>
      <c r="T30" s="192">
        <v>399</v>
      </c>
      <c r="U30" s="18">
        <f t="shared" si="5"/>
        <v>13</v>
      </c>
      <c r="V30" s="317">
        <f>'3.Прил 2_НД'!R93</f>
        <v>19</v>
      </c>
    </row>
    <row r="31" spans="1:22" x14ac:dyDescent="0.2">
      <c r="A31" s="583" t="s">
        <v>74</v>
      </c>
      <c r="B31" s="583" t="s">
        <v>22</v>
      </c>
      <c r="C31" s="22">
        <v>2014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2015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2016</v>
      </c>
      <c r="D33" s="311">
        <f>'4.Прил 3_НД-съдии'!F8</f>
        <v>2</v>
      </c>
      <c r="E33" s="282">
        <v>15</v>
      </c>
      <c r="F33" s="191"/>
      <c r="G33" s="191"/>
      <c r="H33" s="278"/>
      <c r="I33" s="280">
        <f t="shared" si="10"/>
        <v>15</v>
      </c>
      <c r="J33" s="26">
        <f t="shared" si="3"/>
        <v>17</v>
      </c>
      <c r="K33" s="264">
        <f t="shared" si="1"/>
        <v>11</v>
      </c>
      <c r="L33" s="318">
        <f>'4.Прил 3_НД-съдии'!AP8</f>
        <v>8</v>
      </c>
      <c r="M33" s="57">
        <f t="shared" si="6"/>
        <v>0.72727272727272729</v>
      </c>
      <c r="N33" s="319">
        <f>'4.Прил 3_НД-съдии'!AD8</f>
        <v>1</v>
      </c>
      <c r="O33" s="39">
        <f t="shared" si="4"/>
        <v>10</v>
      </c>
      <c r="P33" s="188"/>
      <c r="Q33" s="188">
        <v>5</v>
      </c>
      <c r="R33" s="188"/>
      <c r="S33" s="185">
        <v>5</v>
      </c>
      <c r="T33" s="189">
        <v>42</v>
      </c>
      <c r="U33" s="26">
        <f t="shared" si="5"/>
        <v>6</v>
      </c>
      <c r="V33" s="320">
        <f>'3.Прил 2_НД'!R94</f>
        <v>0</v>
      </c>
    </row>
    <row r="34" spans="1:22" x14ac:dyDescent="0.2">
      <c r="A34" s="583" t="s">
        <v>69</v>
      </c>
      <c r="B34" s="583" t="s">
        <v>23</v>
      </c>
      <c r="C34" s="22">
        <v>2014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2015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2016</v>
      </c>
      <c r="D36" s="311">
        <f>'4.Прил 3_НД-съдии'!G8</f>
        <v>5</v>
      </c>
      <c r="E36" s="276">
        <v>25</v>
      </c>
      <c r="F36" s="188"/>
      <c r="G36" s="188"/>
      <c r="H36" s="277"/>
      <c r="I36" s="280">
        <f t="shared" si="10"/>
        <v>25</v>
      </c>
      <c r="J36" s="18">
        <f t="shared" si="3"/>
        <v>30</v>
      </c>
      <c r="K36" s="173">
        <f t="shared" si="1"/>
        <v>24</v>
      </c>
      <c r="L36" s="315">
        <f>'4.Прил 3_НД-съдии'!AQ8</f>
        <v>24</v>
      </c>
      <c r="M36" s="58">
        <f t="shared" si="6"/>
        <v>1</v>
      </c>
      <c r="N36" s="316">
        <f>'4.Прил 3_НД-съдии'!AE8</f>
        <v>23</v>
      </c>
      <c r="O36" s="50">
        <f t="shared" si="4"/>
        <v>1</v>
      </c>
      <c r="P36" s="191"/>
      <c r="Q36" s="191">
        <v>0</v>
      </c>
      <c r="R36" s="191">
        <v>1</v>
      </c>
      <c r="S36" s="186"/>
      <c r="T36" s="192">
        <v>88</v>
      </c>
      <c r="U36" s="18">
        <f t="shared" si="5"/>
        <v>6</v>
      </c>
      <c r="V36" s="317">
        <f>'3.Прил 2_НД'!R95</f>
        <v>1</v>
      </c>
    </row>
    <row r="37" spans="1:22" x14ac:dyDescent="0.2">
      <c r="A37" s="583" t="s">
        <v>70</v>
      </c>
      <c r="B37" s="583" t="s">
        <v>24</v>
      </c>
      <c r="C37" s="22">
        <v>2014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2015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2016</v>
      </c>
      <c r="D39" s="270">
        <v>2</v>
      </c>
      <c r="E39" s="190">
        <v>359</v>
      </c>
      <c r="F39" s="191"/>
      <c r="G39" s="191"/>
      <c r="H39" s="278"/>
      <c r="I39" s="280">
        <f t="shared" si="10"/>
        <v>359</v>
      </c>
      <c r="J39" s="26">
        <f t="shared" si="3"/>
        <v>361</v>
      </c>
      <c r="K39" s="36">
        <f t="shared" si="1"/>
        <v>354</v>
      </c>
      <c r="L39" s="188">
        <v>352</v>
      </c>
      <c r="M39" s="57">
        <f t="shared" si="6"/>
        <v>0.99435028248587576</v>
      </c>
      <c r="N39" s="189">
        <v>345</v>
      </c>
      <c r="O39" s="39">
        <f t="shared" si="4"/>
        <v>9</v>
      </c>
      <c r="P39" s="188"/>
      <c r="Q39" s="188">
        <v>0</v>
      </c>
      <c r="R39" s="188"/>
      <c r="S39" s="185">
        <v>9</v>
      </c>
      <c r="T39" s="189">
        <v>530</v>
      </c>
      <c r="U39" s="26">
        <f t="shared" si="5"/>
        <v>7</v>
      </c>
      <c r="V39" s="194">
        <v>6</v>
      </c>
    </row>
    <row r="40" spans="1:22" x14ac:dyDescent="0.2">
      <c r="A40" s="583" t="s">
        <v>71</v>
      </c>
      <c r="B40" s="583" t="s">
        <v>25</v>
      </c>
      <c r="C40" s="22">
        <v>2014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4"/>
      <c r="B41" s="584"/>
      <c r="C41" s="23">
        <v>2015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5"/>
      <c r="B42" s="585"/>
      <c r="C42" s="24">
        <v>2016</v>
      </c>
      <c r="D42" s="271"/>
      <c r="E42" s="187">
        <v>70</v>
      </c>
      <c r="F42" s="188"/>
      <c r="G42" s="188"/>
      <c r="H42" s="277"/>
      <c r="I42" s="280">
        <f t="shared" si="10"/>
        <v>70</v>
      </c>
      <c r="J42" s="18">
        <f t="shared" si="3"/>
        <v>70</v>
      </c>
      <c r="K42" s="38">
        <f t="shared" si="1"/>
        <v>70</v>
      </c>
      <c r="L42" s="191">
        <v>70</v>
      </c>
      <c r="M42" s="58">
        <f t="shared" si="6"/>
        <v>1</v>
      </c>
      <c r="N42" s="192">
        <v>70</v>
      </c>
      <c r="O42" s="50">
        <f t="shared" si="4"/>
        <v>0</v>
      </c>
      <c r="P42" s="191"/>
      <c r="Q42" s="191">
        <v>0</v>
      </c>
      <c r="R42" s="191"/>
      <c r="S42" s="186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3" t="s">
        <v>72</v>
      </c>
      <c r="B43" s="583" t="s">
        <v>40</v>
      </c>
      <c r="C43" s="22">
        <v>2014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2015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2016</v>
      </c>
      <c r="D45" s="325">
        <f>'4.Прил 3_НД-съдии'!I8</f>
        <v>19</v>
      </c>
      <c r="E45" s="282">
        <v>94</v>
      </c>
      <c r="F45" s="191">
        <v>2</v>
      </c>
      <c r="G45" s="191"/>
      <c r="H45" s="278"/>
      <c r="I45" s="280">
        <f t="shared" si="10"/>
        <v>94</v>
      </c>
      <c r="J45" s="184">
        <f t="shared" si="3"/>
        <v>113</v>
      </c>
      <c r="K45" s="36">
        <f>N45+O45</f>
        <v>88</v>
      </c>
      <c r="L45" s="326">
        <f>'4.Прил 3_НД-съдии'!AS8</f>
        <v>63</v>
      </c>
      <c r="M45" s="57">
        <f t="shared" si="6"/>
        <v>0.71590909090909094</v>
      </c>
      <c r="N45" s="196">
        <f>'4.Прил 3_НД-съдии'!AG8</f>
        <v>78</v>
      </c>
      <c r="O45" s="39">
        <f>SUM(P45:S45)</f>
        <v>10</v>
      </c>
      <c r="P45" s="188"/>
      <c r="Q45" s="188">
        <v>0</v>
      </c>
      <c r="R45" s="188"/>
      <c r="S45" s="185">
        <v>10</v>
      </c>
      <c r="T45" s="189">
        <v>283</v>
      </c>
      <c r="U45" s="26">
        <f t="shared" si="5"/>
        <v>25</v>
      </c>
      <c r="V45" s="194">
        <v>23</v>
      </c>
    </row>
    <row r="46" spans="1:22" x14ac:dyDescent="0.2">
      <c r="A46" s="586" t="s">
        <v>32</v>
      </c>
      <c r="B46" s="583" t="s">
        <v>41</v>
      </c>
      <c r="C46" s="22">
        <v>2014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4"/>
      <c r="C47" s="23">
        <v>2015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5"/>
      <c r="C48" s="24">
        <v>2016</v>
      </c>
      <c r="D48" s="283">
        <f t="shared" si="11"/>
        <v>39</v>
      </c>
      <c r="E48" s="25">
        <f t="shared" si="11"/>
        <v>829</v>
      </c>
      <c r="F48" s="42">
        <f t="shared" si="11"/>
        <v>2</v>
      </c>
      <c r="G48" s="42">
        <f>G30+G33+G36+G39+G42+G45</f>
        <v>2</v>
      </c>
      <c r="H48" s="285">
        <f t="shared" si="11"/>
        <v>3</v>
      </c>
      <c r="I48" s="62">
        <f>I30+I33+I36+I39+I42+I45</f>
        <v>832</v>
      </c>
      <c r="J48" s="26">
        <f t="shared" si="3"/>
        <v>871</v>
      </c>
      <c r="K48" s="36">
        <f t="shared" si="12"/>
        <v>814</v>
      </c>
      <c r="L48" s="43">
        <f t="shared" si="12"/>
        <v>763</v>
      </c>
      <c r="M48" s="58">
        <f t="shared" si="6"/>
        <v>0.9373464373464373</v>
      </c>
      <c r="N48" s="26">
        <f t="shared" si="13"/>
        <v>547</v>
      </c>
      <c r="O48" s="50">
        <f t="shared" si="13"/>
        <v>267</v>
      </c>
      <c r="P48" s="43">
        <f t="shared" si="13"/>
        <v>218</v>
      </c>
      <c r="Q48" s="43">
        <f t="shared" si="13"/>
        <v>21</v>
      </c>
      <c r="R48" s="43">
        <f t="shared" si="13"/>
        <v>2</v>
      </c>
      <c r="S48" s="49">
        <f t="shared" si="13"/>
        <v>26</v>
      </c>
      <c r="T48" s="26">
        <f>T30+T33+T36+T39+T45</f>
        <v>1342</v>
      </c>
      <c r="U48" s="26">
        <f>U30+U33+U36+U39+U42+U45</f>
        <v>57</v>
      </c>
      <c r="V48" s="62">
        <f>V30+V33+V36+V39+V45</f>
        <v>49</v>
      </c>
    </row>
    <row r="49" spans="1:22" x14ac:dyDescent="0.2">
      <c r="A49" s="586" t="s">
        <v>38</v>
      </c>
      <c r="B49" s="583" t="s">
        <v>26</v>
      </c>
      <c r="C49" s="22">
        <v>2014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4"/>
      <c r="C50" s="23">
        <v>2015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5"/>
      <c r="C51" s="24">
        <v>2016</v>
      </c>
      <c r="D51" s="283">
        <f t="shared" si="14"/>
        <v>117</v>
      </c>
      <c r="E51" s="25">
        <f t="shared" si="14"/>
        <v>2195</v>
      </c>
      <c r="F51" s="42">
        <f t="shared" si="14"/>
        <v>3</v>
      </c>
      <c r="G51" s="42">
        <f>G27+G48</f>
        <v>2</v>
      </c>
      <c r="H51" s="285">
        <f t="shared" si="15"/>
        <v>3</v>
      </c>
      <c r="I51" s="281">
        <f t="shared" si="15"/>
        <v>2198</v>
      </c>
      <c r="J51" s="51">
        <f t="shared" si="3"/>
        <v>2315</v>
      </c>
      <c r="K51" s="39">
        <f t="shared" si="14"/>
        <v>2182</v>
      </c>
      <c r="L51" s="42">
        <f t="shared" si="14"/>
        <v>2085</v>
      </c>
      <c r="M51" s="57">
        <f t="shared" si="6"/>
        <v>0.95554537121906513</v>
      </c>
      <c r="N51" s="51">
        <f t="shared" ref="N51:V51" si="18">N27+N48</f>
        <v>1752</v>
      </c>
      <c r="O51" s="39">
        <f t="shared" si="18"/>
        <v>430</v>
      </c>
      <c r="P51" s="42">
        <f t="shared" si="18"/>
        <v>218</v>
      </c>
      <c r="Q51" s="42">
        <f t="shared" si="18"/>
        <v>35</v>
      </c>
      <c r="R51" s="42">
        <f t="shared" si="18"/>
        <v>2</v>
      </c>
      <c r="S51" s="46">
        <f t="shared" si="18"/>
        <v>175</v>
      </c>
      <c r="T51" s="51">
        <f t="shared" si="18"/>
        <v>2785</v>
      </c>
      <c r="U51" s="51">
        <f t="shared" si="18"/>
        <v>133</v>
      </c>
      <c r="V51" s="64">
        <f t="shared" si="18"/>
        <v>81</v>
      </c>
    </row>
    <row r="52" spans="1:22" x14ac:dyDescent="0.2">
      <c r="A52" s="555" t="s">
        <v>33</v>
      </c>
      <c r="B52" s="583" t="s">
        <v>47</v>
      </c>
      <c r="C52" s="22">
        <v>2014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56"/>
      <c r="B53" s="584"/>
      <c r="C53" s="23">
        <v>2015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57"/>
      <c r="B54" s="585"/>
      <c r="C54" s="24">
        <v>2016</v>
      </c>
      <c r="D54" s="328"/>
      <c r="E54" s="306"/>
      <c r="F54" s="306"/>
      <c r="G54" s="306"/>
      <c r="H54" s="306"/>
      <c r="I54" s="329"/>
      <c r="J54" s="19">
        <v>5</v>
      </c>
      <c r="K54" s="327"/>
      <c r="L54" s="297"/>
      <c r="M54" s="297"/>
      <c r="N54" s="297"/>
      <c r="O54" s="297"/>
      <c r="P54" s="297"/>
      <c r="Q54" s="297"/>
      <c r="R54" s="582" t="s">
        <v>60</v>
      </c>
      <c r="S54" s="582"/>
      <c r="T54" s="582"/>
      <c r="U54" s="582"/>
      <c r="V54" s="582"/>
    </row>
    <row r="55" spans="1:22" x14ac:dyDescent="0.2">
      <c r="A55" s="586" t="s">
        <v>66</v>
      </c>
      <c r="B55" s="583" t="s">
        <v>27</v>
      </c>
      <c r="C55" s="22">
        <v>2014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520</v>
      </c>
      <c r="R55" s="98"/>
      <c r="S55" s="297"/>
      <c r="T55" s="297"/>
      <c r="U55" s="297"/>
      <c r="V55" s="297"/>
    </row>
    <row r="56" spans="1:22" x14ac:dyDescent="0.2">
      <c r="A56" s="587"/>
      <c r="B56" s="584"/>
      <c r="C56" s="23">
        <v>2015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655</v>
      </c>
      <c r="R56" s="306"/>
      <c r="S56" s="297"/>
      <c r="T56" s="297"/>
      <c r="U56" s="297"/>
      <c r="V56" s="297"/>
    </row>
    <row r="57" spans="1:22" ht="13.5" thickBot="1" x14ac:dyDescent="0.25">
      <c r="A57" s="588"/>
      <c r="B57" s="585"/>
      <c r="C57" s="24">
        <v>2016</v>
      </c>
      <c r="D57" s="328"/>
      <c r="E57" s="306"/>
      <c r="F57" s="306"/>
      <c r="G57" s="306"/>
      <c r="H57" s="306"/>
      <c r="I57" s="329"/>
      <c r="J57" s="332">
        <f>IF(J54&lt;&gt;0,J51/M1/J54,0)</f>
        <v>38.583333333333329</v>
      </c>
      <c r="K57" s="332">
        <f>IF(J54&lt;&gt;0,K51/M1/J54,0)</f>
        <v>36.366666666666667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55" t="s">
        <v>34</v>
      </c>
      <c r="B58" s="583" t="s">
        <v>42</v>
      </c>
      <c r="C58" s="22">
        <v>2014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56"/>
      <c r="B59" s="584"/>
      <c r="C59" s="23">
        <v>2015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57"/>
      <c r="B60" s="585"/>
      <c r="C60" s="24">
        <v>2016</v>
      </c>
      <c r="D60" s="328"/>
      <c r="E60" s="306"/>
      <c r="F60" s="306"/>
      <c r="G60" s="306"/>
      <c r="H60" s="306"/>
      <c r="I60" s="329"/>
      <c r="J60" s="19">
        <v>3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55" t="s">
        <v>35</v>
      </c>
      <c r="B61" s="583" t="s">
        <v>43</v>
      </c>
      <c r="C61" s="22">
        <v>2014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56"/>
      <c r="B62" s="584"/>
      <c r="C62" s="23">
        <v>2015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57"/>
      <c r="B63" s="585"/>
      <c r="C63" s="24">
        <v>2016</v>
      </c>
      <c r="D63" s="333"/>
      <c r="E63" s="298"/>
      <c r="F63" s="298"/>
      <c r="G63" s="298"/>
      <c r="H63" s="298"/>
      <c r="I63" s="334"/>
      <c r="J63" s="332">
        <f>IF(J60&lt;&gt;0,J27/M1/J60,0)</f>
        <v>40.111111111111107</v>
      </c>
      <c r="K63" s="332">
        <f>IF(J60&lt;&gt;0,K27/M1/J60,0)</f>
        <v>38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55" t="s">
        <v>37</v>
      </c>
      <c r="B64" s="583" t="s">
        <v>62</v>
      </c>
      <c r="C64" s="22">
        <v>2014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56"/>
      <c r="B65" s="584"/>
      <c r="C65" s="23">
        <v>2015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57"/>
      <c r="B66" s="585"/>
      <c r="C66" s="24">
        <v>2016</v>
      </c>
      <c r="D66" s="333"/>
      <c r="E66" s="298"/>
      <c r="F66" s="298"/>
      <c r="G66" s="298"/>
      <c r="H66" s="298"/>
      <c r="I66" s="334"/>
      <c r="J66" s="19">
        <v>2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55" t="s">
        <v>36</v>
      </c>
      <c r="B67" s="583" t="s">
        <v>63</v>
      </c>
      <c r="C67" s="22">
        <v>2014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56"/>
      <c r="B68" s="584"/>
      <c r="C68" s="23">
        <v>2015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57"/>
      <c r="B69" s="585"/>
      <c r="C69" s="24">
        <v>2016</v>
      </c>
      <c r="D69" s="333"/>
      <c r="E69" s="298"/>
      <c r="F69" s="298"/>
      <c r="G69" s="298"/>
      <c r="H69" s="298"/>
      <c r="I69" s="334"/>
      <c r="J69" s="332">
        <f>IF(J66&lt;&gt;0,J48/M1/J66,0)</f>
        <v>36.291666666666664</v>
      </c>
      <c r="K69" s="332">
        <f>IF(J66&lt;&gt;0,K48/M1/J66,0)</f>
        <v>33.916666666666664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3" t="s">
        <v>78</v>
      </c>
      <c r="B70" s="583" t="s">
        <v>77</v>
      </c>
      <c r="C70" s="22">
        <v>2014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4"/>
      <c r="B71" s="584"/>
      <c r="C71" s="23">
        <v>2015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5"/>
      <c r="B72" s="585"/>
      <c r="C72" s="24">
        <v>2016</v>
      </c>
      <c r="D72" s="333"/>
      <c r="E72" s="298"/>
      <c r="F72" s="340"/>
      <c r="G72" s="340"/>
      <c r="H72" s="340"/>
      <c r="I72" s="341"/>
      <c r="J72" s="19">
        <v>60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89" t="s">
        <v>76</v>
      </c>
      <c r="B73" s="583" t="s">
        <v>65</v>
      </c>
      <c r="C73" s="22">
        <v>2014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0"/>
      <c r="B74" s="584"/>
      <c r="C74" s="23">
        <v>2015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1"/>
      <c r="B75" s="585"/>
      <c r="C75" s="24">
        <v>2016</v>
      </c>
      <c r="D75" s="333"/>
      <c r="E75" s="298"/>
      <c r="F75" s="340"/>
      <c r="G75" s="340"/>
      <c r="H75" s="340"/>
      <c r="I75" s="341"/>
      <c r="J75" s="346">
        <f>IF(J72&lt;&gt;0,J51/J72,0)</f>
        <v>38.583333333333336</v>
      </c>
      <c r="K75" s="347">
        <f>IF(J72&lt;&gt;0,K51/J72,0)</f>
        <v>36.366666666666667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667</v>
      </c>
      <c r="C77" s="357"/>
    </row>
    <row r="78" spans="1:22" s="6" customFormat="1" x14ac:dyDescent="0.2">
      <c r="A78" s="7" t="s">
        <v>658</v>
      </c>
      <c r="C78" s="357"/>
      <c r="H78" s="7" t="s">
        <v>666</v>
      </c>
      <c r="M78" s="7" t="s">
        <v>28</v>
      </c>
    </row>
    <row r="79" spans="1:22" s="6" customFormat="1" x14ac:dyDescent="0.2">
      <c r="A79" s="7" t="s">
        <v>668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27" zoomScale="85" zoomScaleNormal="85" workbookViewId="0">
      <selection activeCell="R49" sqref="R4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2" t="s">
        <v>377</v>
      </c>
      <c r="B1" s="612"/>
      <c r="C1" s="612"/>
      <c r="D1" s="612"/>
      <c r="E1" s="612"/>
      <c r="F1" s="612"/>
      <c r="G1" s="612"/>
      <c r="H1" s="374"/>
      <c r="I1" s="374"/>
      <c r="J1" s="374"/>
      <c r="K1" s="68" t="s">
        <v>662</v>
      </c>
      <c r="L1" s="290" t="s">
        <v>45</v>
      </c>
      <c r="M1" s="69">
        <v>12</v>
      </c>
      <c r="N1" s="608" t="s">
        <v>679</v>
      </c>
      <c r="O1" s="608"/>
      <c r="P1" s="608"/>
      <c r="Q1" s="608"/>
      <c r="R1" s="635" t="s">
        <v>255</v>
      </c>
      <c r="S1" s="635"/>
      <c r="T1" s="635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7" t="s">
        <v>79</v>
      </c>
      <c r="B3" s="619" t="s">
        <v>80</v>
      </c>
      <c r="C3" s="622" t="s">
        <v>81</v>
      </c>
      <c r="D3" s="625" t="s">
        <v>82</v>
      </c>
      <c r="E3" s="609"/>
      <c r="F3" s="626"/>
      <c r="G3" s="634" t="s">
        <v>259</v>
      </c>
      <c r="H3" s="630" t="s">
        <v>312</v>
      </c>
      <c r="I3" s="627" t="s">
        <v>313</v>
      </c>
      <c r="J3" s="609" t="s">
        <v>308</v>
      </c>
      <c r="K3" s="609"/>
      <c r="L3" s="609"/>
      <c r="M3" s="609"/>
      <c r="N3" s="609"/>
      <c r="O3" s="609"/>
      <c r="P3" s="610"/>
      <c r="Q3" s="605" t="s">
        <v>83</v>
      </c>
      <c r="R3" s="639" t="s">
        <v>84</v>
      </c>
    </row>
    <row r="4" spans="1:20" ht="12.75" customHeight="1" x14ac:dyDescent="0.2">
      <c r="A4" s="618"/>
      <c r="B4" s="620"/>
      <c r="C4" s="623"/>
      <c r="D4" s="602" t="s">
        <v>85</v>
      </c>
      <c r="E4" s="602" t="s">
        <v>86</v>
      </c>
      <c r="F4" s="603" t="s">
        <v>311</v>
      </c>
      <c r="G4" s="613"/>
      <c r="H4" s="631"/>
      <c r="I4" s="628"/>
      <c r="J4" s="614" t="s">
        <v>87</v>
      </c>
      <c r="K4" s="601" t="s">
        <v>88</v>
      </c>
      <c r="L4" s="601" t="s">
        <v>89</v>
      </c>
      <c r="M4" s="601" t="s">
        <v>90</v>
      </c>
      <c r="N4" s="642" t="s">
        <v>91</v>
      </c>
      <c r="O4" s="643"/>
      <c r="P4" s="611" t="s">
        <v>92</v>
      </c>
      <c r="Q4" s="606"/>
      <c r="R4" s="640"/>
    </row>
    <row r="5" spans="1:20" x14ac:dyDescent="0.2">
      <c r="A5" s="618"/>
      <c r="B5" s="620"/>
      <c r="C5" s="623"/>
      <c r="D5" s="602"/>
      <c r="E5" s="602"/>
      <c r="F5" s="613"/>
      <c r="G5" s="613"/>
      <c r="H5" s="631"/>
      <c r="I5" s="628"/>
      <c r="J5" s="615"/>
      <c r="K5" s="602"/>
      <c r="L5" s="602"/>
      <c r="M5" s="602"/>
      <c r="N5" s="602" t="s">
        <v>93</v>
      </c>
      <c r="O5" s="620" t="s">
        <v>94</v>
      </c>
      <c r="P5" s="611"/>
      <c r="Q5" s="606"/>
      <c r="R5" s="640"/>
    </row>
    <row r="6" spans="1:20" x14ac:dyDescent="0.2">
      <c r="A6" s="618"/>
      <c r="B6" s="620"/>
      <c r="C6" s="623"/>
      <c r="D6" s="602"/>
      <c r="E6" s="602"/>
      <c r="F6" s="613"/>
      <c r="G6" s="613"/>
      <c r="H6" s="631"/>
      <c r="I6" s="628"/>
      <c r="J6" s="615"/>
      <c r="K6" s="602"/>
      <c r="L6" s="602"/>
      <c r="M6" s="602"/>
      <c r="N6" s="602"/>
      <c r="O6" s="620"/>
      <c r="P6" s="611"/>
      <c r="Q6" s="606"/>
      <c r="R6" s="640"/>
    </row>
    <row r="7" spans="1:20" ht="12.75" customHeight="1" x14ac:dyDescent="0.2">
      <c r="A7" s="618"/>
      <c r="B7" s="620"/>
      <c r="C7" s="623"/>
      <c r="D7" s="602"/>
      <c r="E7" s="602"/>
      <c r="F7" s="613"/>
      <c r="G7" s="613"/>
      <c r="H7" s="631"/>
      <c r="I7" s="628"/>
      <c r="J7" s="615"/>
      <c r="K7" s="602"/>
      <c r="L7" s="602"/>
      <c r="M7" s="602"/>
      <c r="N7" s="602"/>
      <c r="O7" s="602"/>
      <c r="P7" s="611"/>
      <c r="Q7" s="606"/>
      <c r="R7" s="640"/>
    </row>
    <row r="8" spans="1:20" x14ac:dyDescent="0.2">
      <c r="A8" s="618"/>
      <c r="B8" s="620"/>
      <c r="C8" s="623"/>
      <c r="D8" s="602"/>
      <c r="E8" s="602"/>
      <c r="F8" s="613"/>
      <c r="G8" s="613"/>
      <c r="H8" s="631"/>
      <c r="I8" s="628"/>
      <c r="J8" s="615"/>
      <c r="K8" s="602"/>
      <c r="L8" s="602"/>
      <c r="M8" s="602"/>
      <c r="N8" s="602"/>
      <c r="O8" s="602"/>
      <c r="P8" s="611"/>
      <c r="Q8" s="606"/>
      <c r="R8" s="640"/>
    </row>
    <row r="9" spans="1:20" x14ac:dyDescent="0.2">
      <c r="A9" s="618"/>
      <c r="B9" s="620"/>
      <c r="C9" s="623"/>
      <c r="D9" s="602"/>
      <c r="E9" s="602"/>
      <c r="F9" s="613"/>
      <c r="G9" s="613"/>
      <c r="H9" s="631"/>
      <c r="I9" s="628"/>
      <c r="J9" s="615"/>
      <c r="K9" s="602"/>
      <c r="L9" s="602"/>
      <c r="M9" s="602"/>
      <c r="N9" s="602"/>
      <c r="O9" s="602"/>
      <c r="P9" s="611"/>
      <c r="Q9" s="606"/>
      <c r="R9" s="640"/>
    </row>
    <row r="10" spans="1:20" ht="52.5" customHeight="1" thickBot="1" x14ac:dyDescent="0.25">
      <c r="A10" s="618"/>
      <c r="B10" s="621"/>
      <c r="C10" s="624"/>
      <c r="D10" s="603"/>
      <c r="E10" s="603"/>
      <c r="F10" s="613"/>
      <c r="G10" s="613"/>
      <c r="H10" s="631"/>
      <c r="I10" s="629"/>
      <c r="J10" s="616"/>
      <c r="K10" s="603"/>
      <c r="L10" s="603"/>
      <c r="M10" s="603"/>
      <c r="N10" s="603"/>
      <c r="O10" s="603"/>
      <c r="P10" s="611"/>
      <c r="Q10" s="607"/>
      <c r="R10" s="641"/>
    </row>
    <row r="11" spans="1:20" ht="13.5" thickBot="1" x14ac:dyDescent="0.25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10">
        <v>7</v>
      </c>
      <c r="J11" s="511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2">
        <v>15</v>
      </c>
      <c r="R11" s="512">
        <v>16</v>
      </c>
    </row>
    <row r="12" spans="1:20" ht="28.5" x14ac:dyDescent="0.2">
      <c r="A12" s="535" t="s">
        <v>521</v>
      </c>
      <c r="B12" s="497" t="s">
        <v>522</v>
      </c>
      <c r="C12" s="504">
        <v>22</v>
      </c>
      <c r="D12" s="162">
        <v>197</v>
      </c>
      <c r="E12" s="162">
        <v>1</v>
      </c>
      <c r="F12" s="162"/>
      <c r="G12" s="162"/>
      <c r="H12" s="517">
        <f>G12+F12+E12+D12</f>
        <v>198</v>
      </c>
      <c r="I12" s="518">
        <f>SUM(C12+H12)</f>
        <v>220</v>
      </c>
      <c r="J12" s="519">
        <f>SUM(K12,L12,M12,N12,O12)</f>
        <v>201</v>
      </c>
      <c r="K12" s="162">
        <v>155</v>
      </c>
      <c r="L12" s="162">
        <v>4</v>
      </c>
      <c r="M12" s="162">
        <v>7</v>
      </c>
      <c r="N12" s="162">
        <v>9</v>
      </c>
      <c r="O12" s="162">
        <v>26</v>
      </c>
      <c r="P12" s="505">
        <v>194</v>
      </c>
      <c r="Q12" s="526">
        <f>I12-J12</f>
        <v>19</v>
      </c>
      <c r="R12" s="506">
        <v>6</v>
      </c>
    </row>
    <row r="13" spans="1:20" x14ac:dyDescent="0.2">
      <c r="A13" s="533" t="s">
        <v>644</v>
      </c>
      <c r="B13" s="498" t="s">
        <v>523</v>
      </c>
      <c r="C13" s="501">
        <v>4</v>
      </c>
      <c r="D13" s="160">
        <v>27</v>
      </c>
      <c r="E13" s="160">
        <v>1</v>
      </c>
      <c r="F13" s="160"/>
      <c r="G13" s="160"/>
      <c r="H13" s="520">
        <f t="shared" ref="H13:H36" si="0">G13+F13+E13+D13</f>
        <v>28</v>
      </c>
      <c r="I13" s="521">
        <f t="shared" ref="I13:I36" si="1">SUM(C13+H13)</f>
        <v>32</v>
      </c>
      <c r="J13" s="522">
        <f t="shared" ref="J13:J36" si="2">SUM(K13,L13,M13,N13,O13)</f>
        <v>29</v>
      </c>
      <c r="K13" s="160">
        <v>19</v>
      </c>
      <c r="L13" s="160"/>
      <c r="M13" s="160"/>
      <c r="N13" s="160"/>
      <c r="O13" s="160">
        <v>10</v>
      </c>
      <c r="P13" s="163">
        <v>26</v>
      </c>
      <c r="Q13" s="527">
        <f t="shared" ref="Q13:Q36" si="3">I13-J13</f>
        <v>3</v>
      </c>
      <c r="R13" s="174">
        <v>2</v>
      </c>
    </row>
    <row r="14" spans="1:20" x14ac:dyDescent="0.2">
      <c r="A14" s="531" t="s">
        <v>524</v>
      </c>
      <c r="B14" s="498" t="s">
        <v>525</v>
      </c>
      <c r="C14" s="501">
        <v>1</v>
      </c>
      <c r="D14" s="160">
        <v>16</v>
      </c>
      <c r="E14" s="160"/>
      <c r="F14" s="160"/>
      <c r="G14" s="160"/>
      <c r="H14" s="520">
        <f t="shared" si="0"/>
        <v>16</v>
      </c>
      <c r="I14" s="521">
        <f t="shared" si="1"/>
        <v>17</v>
      </c>
      <c r="J14" s="522">
        <f t="shared" si="2"/>
        <v>17</v>
      </c>
      <c r="K14" s="160">
        <v>16</v>
      </c>
      <c r="L14" s="160"/>
      <c r="M14" s="160"/>
      <c r="N14" s="160"/>
      <c r="O14" s="160">
        <v>1</v>
      </c>
      <c r="P14" s="163">
        <v>17</v>
      </c>
      <c r="Q14" s="527">
        <f t="shared" si="3"/>
        <v>0</v>
      </c>
      <c r="R14" s="174"/>
    </row>
    <row r="15" spans="1:20" x14ac:dyDescent="0.2">
      <c r="A15" s="531" t="s">
        <v>526</v>
      </c>
      <c r="B15" s="498" t="s">
        <v>527</v>
      </c>
      <c r="C15" s="501">
        <v>3</v>
      </c>
      <c r="D15" s="160">
        <v>11</v>
      </c>
      <c r="E15" s="160"/>
      <c r="F15" s="160"/>
      <c r="G15" s="160"/>
      <c r="H15" s="520">
        <f t="shared" ref="H15:H17" si="4">G15+F15+E15+D15</f>
        <v>11</v>
      </c>
      <c r="I15" s="521">
        <f t="shared" ref="I15:I17" si="5">SUM(C15+H15)</f>
        <v>14</v>
      </c>
      <c r="J15" s="522">
        <f t="shared" ref="J15:J17" si="6">SUM(K15,L15,M15,N15,O15)</f>
        <v>12</v>
      </c>
      <c r="K15" s="160">
        <v>5</v>
      </c>
      <c r="L15" s="160">
        <v>2</v>
      </c>
      <c r="M15" s="160">
        <v>1</v>
      </c>
      <c r="N15" s="160">
        <v>3</v>
      </c>
      <c r="O15" s="160">
        <v>1</v>
      </c>
      <c r="P15" s="163">
        <v>12</v>
      </c>
      <c r="Q15" s="527">
        <f t="shared" ref="Q15:Q17" si="7">I15-J15</f>
        <v>2</v>
      </c>
      <c r="R15" s="174">
        <v>3</v>
      </c>
    </row>
    <row r="16" spans="1:20" ht="25.5" x14ac:dyDescent="0.2">
      <c r="A16" s="531" t="s">
        <v>579</v>
      </c>
      <c r="B16" s="532" t="s">
        <v>645</v>
      </c>
      <c r="C16" s="501"/>
      <c r="D16" s="160"/>
      <c r="E16" s="160"/>
      <c r="F16" s="160"/>
      <c r="G16" s="160"/>
      <c r="H16" s="520">
        <f t="shared" si="4"/>
        <v>0</v>
      </c>
      <c r="I16" s="521">
        <f t="shared" si="5"/>
        <v>0</v>
      </c>
      <c r="J16" s="522">
        <f t="shared" si="6"/>
        <v>0</v>
      </c>
      <c r="K16" s="160"/>
      <c r="L16" s="160"/>
      <c r="M16" s="160"/>
      <c r="N16" s="160"/>
      <c r="O16" s="160"/>
      <c r="P16" s="163"/>
      <c r="Q16" s="527">
        <f t="shared" si="7"/>
        <v>0</v>
      </c>
      <c r="R16" s="174"/>
    </row>
    <row r="17" spans="1:18" ht="25.5" x14ac:dyDescent="0.2">
      <c r="A17" s="531" t="s">
        <v>528</v>
      </c>
      <c r="B17" s="498" t="s">
        <v>529</v>
      </c>
      <c r="C17" s="501"/>
      <c r="D17" s="160">
        <v>12</v>
      </c>
      <c r="E17" s="160"/>
      <c r="F17" s="160"/>
      <c r="G17" s="160"/>
      <c r="H17" s="520">
        <f t="shared" si="4"/>
        <v>12</v>
      </c>
      <c r="I17" s="521">
        <f t="shared" si="5"/>
        <v>12</v>
      </c>
      <c r="J17" s="522">
        <f t="shared" si="6"/>
        <v>11</v>
      </c>
      <c r="K17" s="160">
        <v>2</v>
      </c>
      <c r="L17" s="160"/>
      <c r="M17" s="160">
        <v>1</v>
      </c>
      <c r="N17" s="160">
        <v>1</v>
      </c>
      <c r="O17" s="160">
        <v>7</v>
      </c>
      <c r="P17" s="163">
        <v>11</v>
      </c>
      <c r="Q17" s="527">
        <f t="shared" si="7"/>
        <v>1</v>
      </c>
      <c r="R17" s="174">
        <v>1</v>
      </c>
    </row>
    <row r="18" spans="1:18" ht="14.25" x14ac:dyDescent="0.2">
      <c r="A18" s="536" t="s">
        <v>95</v>
      </c>
      <c r="B18" s="499" t="s">
        <v>530</v>
      </c>
      <c r="C18" s="501">
        <v>9</v>
      </c>
      <c r="D18" s="160">
        <v>74</v>
      </c>
      <c r="E18" s="160">
        <v>4</v>
      </c>
      <c r="F18" s="160"/>
      <c r="G18" s="160"/>
      <c r="H18" s="520">
        <f t="shared" si="0"/>
        <v>78</v>
      </c>
      <c r="I18" s="521">
        <f t="shared" si="1"/>
        <v>87</v>
      </c>
      <c r="J18" s="522">
        <f t="shared" si="2"/>
        <v>70</v>
      </c>
      <c r="K18" s="160">
        <v>16</v>
      </c>
      <c r="L18" s="160">
        <v>3</v>
      </c>
      <c r="M18" s="160">
        <v>5</v>
      </c>
      <c r="N18" s="160">
        <v>1</v>
      </c>
      <c r="O18" s="160">
        <v>45</v>
      </c>
      <c r="P18" s="163">
        <v>62</v>
      </c>
      <c r="Q18" s="527">
        <f t="shared" si="3"/>
        <v>17</v>
      </c>
      <c r="R18" s="174">
        <v>10</v>
      </c>
    </row>
    <row r="19" spans="1:18" x14ac:dyDescent="0.2">
      <c r="A19" s="534" t="s">
        <v>575</v>
      </c>
      <c r="B19" s="498" t="s">
        <v>531</v>
      </c>
      <c r="C19" s="501"/>
      <c r="D19" s="160"/>
      <c r="E19" s="160"/>
      <c r="F19" s="160"/>
      <c r="G19" s="160"/>
      <c r="H19" s="520">
        <f t="shared" si="0"/>
        <v>0</v>
      </c>
      <c r="I19" s="521">
        <f t="shared" si="1"/>
        <v>0</v>
      </c>
      <c r="J19" s="522">
        <f t="shared" si="2"/>
        <v>0</v>
      </c>
      <c r="K19" s="160"/>
      <c r="L19" s="160"/>
      <c r="M19" s="160"/>
      <c r="N19" s="160"/>
      <c r="O19" s="160"/>
      <c r="P19" s="163"/>
      <c r="Q19" s="527">
        <f t="shared" si="3"/>
        <v>0</v>
      </c>
      <c r="R19" s="174"/>
    </row>
    <row r="20" spans="1:18" x14ac:dyDescent="0.2">
      <c r="A20" s="531" t="s">
        <v>532</v>
      </c>
      <c r="B20" s="498" t="s">
        <v>533</v>
      </c>
      <c r="C20" s="501"/>
      <c r="D20" s="160"/>
      <c r="E20" s="160"/>
      <c r="F20" s="160"/>
      <c r="G20" s="160"/>
      <c r="H20" s="520">
        <f t="shared" si="0"/>
        <v>0</v>
      </c>
      <c r="I20" s="521">
        <f t="shared" si="1"/>
        <v>0</v>
      </c>
      <c r="J20" s="522">
        <f t="shared" si="2"/>
        <v>0</v>
      </c>
      <c r="K20" s="160"/>
      <c r="L20" s="160"/>
      <c r="M20" s="160"/>
      <c r="N20" s="160"/>
      <c r="O20" s="160"/>
      <c r="P20" s="163"/>
      <c r="Q20" s="527">
        <f t="shared" si="3"/>
        <v>0</v>
      </c>
      <c r="R20" s="174"/>
    </row>
    <row r="21" spans="1:18" x14ac:dyDescent="0.2">
      <c r="A21" s="531" t="s">
        <v>534</v>
      </c>
      <c r="B21" s="498" t="s">
        <v>535</v>
      </c>
      <c r="C21" s="501"/>
      <c r="D21" s="160">
        <v>8</v>
      </c>
      <c r="E21" s="160">
        <v>1</v>
      </c>
      <c r="F21" s="160"/>
      <c r="G21" s="160"/>
      <c r="H21" s="520">
        <f t="shared" si="0"/>
        <v>9</v>
      </c>
      <c r="I21" s="521">
        <f t="shared" si="1"/>
        <v>9</v>
      </c>
      <c r="J21" s="522">
        <f t="shared" si="2"/>
        <v>9</v>
      </c>
      <c r="K21" s="160"/>
      <c r="L21" s="160"/>
      <c r="M21" s="160"/>
      <c r="N21" s="160"/>
      <c r="O21" s="160">
        <v>9</v>
      </c>
      <c r="P21" s="163">
        <v>9</v>
      </c>
      <c r="Q21" s="527">
        <f t="shared" si="3"/>
        <v>0</v>
      </c>
      <c r="R21" s="174"/>
    </row>
    <row r="22" spans="1:18" ht="25.5" x14ac:dyDescent="0.2">
      <c r="A22" s="531" t="s">
        <v>580</v>
      </c>
      <c r="B22" s="532" t="s">
        <v>646</v>
      </c>
      <c r="C22" s="501"/>
      <c r="D22" s="160"/>
      <c r="E22" s="160"/>
      <c r="F22" s="160"/>
      <c r="G22" s="160"/>
      <c r="H22" s="520">
        <f t="shared" ref="H22" si="8">G22+F22+E22+D22</f>
        <v>0</v>
      </c>
      <c r="I22" s="521">
        <f t="shared" ref="I22" si="9">SUM(C22+H22)</f>
        <v>0</v>
      </c>
      <c r="J22" s="522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7">
        <f t="shared" ref="Q22" si="11">I22-J22</f>
        <v>0</v>
      </c>
      <c r="R22" s="174"/>
    </row>
    <row r="23" spans="1:18" x14ac:dyDescent="0.2">
      <c r="A23" s="531" t="s">
        <v>536</v>
      </c>
      <c r="B23" s="498" t="s">
        <v>537</v>
      </c>
      <c r="C23" s="501"/>
      <c r="D23" s="160"/>
      <c r="E23" s="160"/>
      <c r="F23" s="160"/>
      <c r="G23" s="160"/>
      <c r="H23" s="520">
        <f t="shared" si="0"/>
        <v>0</v>
      </c>
      <c r="I23" s="521">
        <f t="shared" si="1"/>
        <v>0</v>
      </c>
      <c r="J23" s="522">
        <f t="shared" si="2"/>
        <v>0</v>
      </c>
      <c r="K23" s="160"/>
      <c r="L23" s="160"/>
      <c r="M23" s="160"/>
      <c r="N23" s="160"/>
      <c r="O23" s="160"/>
      <c r="P23" s="163"/>
      <c r="Q23" s="527">
        <f t="shared" si="3"/>
        <v>0</v>
      </c>
      <c r="R23" s="174"/>
    </row>
    <row r="24" spans="1:18" x14ac:dyDescent="0.2">
      <c r="A24" s="531" t="s">
        <v>538</v>
      </c>
      <c r="B24" s="498" t="s">
        <v>539</v>
      </c>
      <c r="C24" s="501"/>
      <c r="D24" s="160"/>
      <c r="E24" s="160"/>
      <c r="F24" s="160"/>
      <c r="G24" s="160"/>
      <c r="H24" s="520">
        <f t="shared" si="0"/>
        <v>0</v>
      </c>
      <c r="I24" s="521">
        <f t="shared" si="1"/>
        <v>0</v>
      </c>
      <c r="J24" s="522">
        <f t="shared" si="2"/>
        <v>0</v>
      </c>
      <c r="K24" s="160"/>
      <c r="L24" s="160"/>
      <c r="M24" s="160"/>
      <c r="N24" s="160"/>
      <c r="O24" s="160"/>
      <c r="P24" s="163"/>
      <c r="Q24" s="527">
        <f t="shared" si="3"/>
        <v>0</v>
      </c>
      <c r="R24" s="174"/>
    </row>
    <row r="25" spans="1:18" x14ac:dyDescent="0.2">
      <c r="A25" s="531" t="s">
        <v>540</v>
      </c>
      <c r="B25" s="498" t="s">
        <v>541</v>
      </c>
      <c r="C25" s="501"/>
      <c r="D25" s="160">
        <v>5</v>
      </c>
      <c r="E25" s="160"/>
      <c r="F25" s="160"/>
      <c r="G25" s="160"/>
      <c r="H25" s="520">
        <f t="shared" si="0"/>
        <v>5</v>
      </c>
      <c r="I25" s="521">
        <f t="shared" si="1"/>
        <v>5</v>
      </c>
      <c r="J25" s="522">
        <f t="shared" si="2"/>
        <v>3</v>
      </c>
      <c r="K25" s="160">
        <v>1</v>
      </c>
      <c r="L25" s="160"/>
      <c r="M25" s="160"/>
      <c r="N25" s="160"/>
      <c r="O25" s="160">
        <v>2</v>
      </c>
      <c r="P25" s="163">
        <v>3</v>
      </c>
      <c r="Q25" s="527">
        <f t="shared" si="3"/>
        <v>2</v>
      </c>
      <c r="R25" s="174"/>
    </row>
    <row r="26" spans="1:18" ht="14.25" x14ac:dyDescent="0.2">
      <c r="A26" s="536" t="s">
        <v>97</v>
      </c>
      <c r="B26" s="499" t="s">
        <v>542</v>
      </c>
      <c r="C26" s="501">
        <v>2</v>
      </c>
      <c r="D26" s="160">
        <v>5</v>
      </c>
      <c r="E26" s="160"/>
      <c r="F26" s="160"/>
      <c r="G26" s="160"/>
      <c r="H26" s="520">
        <f t="shared" si="0"/>
        <v>5</v>
      </c>
      <c r="I26" s="521">
        <f t="shared" si="1"/>
        <v>7</v>
      </c>
      <c r="J26" s="522">
        <f t="shared" si="2"/>
        <v>5</v>
      </c>
      <c r="K26" s="160">
        <v>2</v>
      </c>
      <c r="L26" s="160"/>
      <c r="M26" s="160"/>
      <c r="N26" s="160"/>
      <c r="O26" s="160">
        <v>3</v>
      </c>
      <c r="P26" s="163">
        <v>5</v>
      </c>
      <c r="Q26" s="527">
        <f t="shared" si="3"/>
        <v>2</v>
      </c>
      <c r="R26" s="174">
        <v>1</v>
      </c>
    </row>
    <row r="27" spans="1:18" ht="14.25" x14ac:dyDescent="0.2">
      <c r="A27" s="536" t="s">
        <v>543</v>
      </c>
      <c r="B27" s="499" t="s">
        <v>544</v>
      </c>
      <c r="C27" s="501">
        <v>25</v>
      </c>
      <c r="D27" s="160">
        <v>20</v>
      </c>
      <c r="E27" s="160"/>
      <c r="F27" s="160">
        <v>1</v>
      </c>
      <c r="G27" s="160"/>
      <c r="H27" s="520">
        <f t="shared" si="0"/>
        <v>21</v>
      </c>
      <c r="I27" s="521">
        <f t="shared" si="1"/>
        <v>46</v>
      </c>
      <c r="J27" s="522">
        <f t="shared" si="2"/>
        <v>25</v>
      </c>
      <c r="K27" s="160">
        <v>14</v>
      </c>
      <c r="L27" s="160">
        <v>1</v>
      </c>
      <c r="M27" s="160"/>
      <c r="N27" s="160">
        <v>3</v>
      </c>
      <c r="O27" s="160">
        <v>7</v>
      </c>
      <c r="P27" s="163">
        <v>5</v>
      </c>
      <c r="Q27" s="527">
        <f t="shared" si="3"/>
        <v>21</v>
      </c>
      <c r="R27" s="174">
        <v>3</v>
      </c>
    </row>
    <row r="28" spans="1:18" x14ac:dyDescent="0.2">
      <c r="A28" s="533" t="s">
        <v>581</v>
      </c>
      <c r="B28" s="498" t="s">
        <v>545</v>
      </c>
      <c r="C28" s="501">
        <v>25</v>
      </c>
      <c r="D28" s="160">
        <v>20</v>
      </c>
      <c r="E28" s="160"/>
      <c r="F28" s="160">
        <v>1</v>
      </c>
      <c r="G28" s="160"/>
      <c r="H28" s="520">
        <f t="shared" si="0"/>
        <v>21</v>
      </c>
      <c r="I28" s="521">
        <f t="shared" si="1"/>
        <v>46</v>
      </c>
      <c r="J28" s="522">
        <f t="shared" si="2"/>
        <v>25</v>
      </c>
      <c r="K28" s="160">
        <v>14</v>
      </c>
      <c r="L28" s="160">
        <v>1</v>
      </c>
      <c r="M28" s="160"/>
      <c r="N28" s="160">
        <v>3</v>
      </c>
      <c r="O28" s="160">
        <v>7</v>
      </c>
      <c r="P28" s="163">
        <v>5</v>
      </c>
      <c r="Q28" s="527">
        <f t="shared" si="3"/>
        <v>21</v>
      </c>
      <c r="R28" s="174">
        <v>3</v>
      </c>
    </row>
    <row r="29" spans="1:18" ht="14.25" x14ac:dyDescent="0.2">
      <c r="A29" s="536" t="s">
        <v>546</v>
      </c>
      <c r="B29" s="499" t="s">
        <v>547</v>
      </c>
      <c r="C29" s="501">
        <v>18</v>
      </c>
      <c r="D29" s="160">
        <v>50</v>
      </c>
      <c r="E29" s="160"/>
      <c r="F29" s="160"/>
      <c r="G29" s="160"/>
      <c r="H29" s="520">
        <f t="shared" si="0"/>
        <v>50</v>
      </c>
      <c r="I29" s="521">
        <f t="shared" si="1"/>
        <v>68</v>
      </c>
      <c r="J29" s="522">
        <f t="shared" si="2"/>
        <v>54</v>
      </c>
      <c r="K29" s="160">
        <v>22</v>
      </c>
      <c r="L29" s="160">
        <v>2</v>
      </c>
      <c r="M29" s="160">
        <v>10</v>
      </c>
      <c r="N29" s="160">
        <v>1</v>
      </c>
      <c r="O29" s="160">
        <v>19</v>
      </c>
      <c r="P29" s="163">
        <v>45</v>
      </c>
      <c r="Q29" s="527">
        <f t="shared" si="3"/>
        <v>14</v>
      </c>
      <c r="R29" s="174">
        <v>6</v>
      </c>
    </row>
    <row r="30" spans="1:18" ht="14.25" x14ac:dyDescent="0.2">
      <c r="A30" s="536" t="s">
        <v>100</v>
      </c>
      <c r="B30" s="499" t="s">
        <v>548</v>
      </c>
      <c r="C30" s="501"/>
      <c r="D30" s="160">
        <v>9</v>
      </c>
      <c r="E30" s="160">
        <v>1</v>
      </c>
      <c r="F30" s="160"/>
      <c r="G30" s="160"/>
      <c r="H30" s="520">
        <f t="shared" si="0"/>
        <v>10</v>
      </c>
      <c r="I30" s="521">
        <f t="shared" si="1"/>
        <v>10</v>
      </c>
      <c r="J30" s="522">
        <f t="shared" si="2"/>
        <v>9</v>
      </c>
      <c r="K30" s="160">
        <v>1</v>
      </c>
      <c r="L30" s="160">
        <v>2</v>
      </c>
      <c r="M30" s="160">
        <v>3</v>
      </c>
      <c r="N30" s="160"/>
      <c r="O30" s="160">
        <v>3</v>
      </c>
      <c r="P30" s="163">
        <v>9</v>
      </c>
      <c r="Q30" s="527">
        <f t="shared" si="3"/>
        <v>1</v>
      </c>
      <c r="R30" s="174">
        <v>2</v>
      </c>
    </row>
    <row r="31" spans="1:18" x14ac:dyDescent="0.2">
      <c r="A31" s="533" t="s">
        <v>587</v>
      </c>
      <c r="B31" s="498" t="s">
        <v>549</v>
      </c>
      <c r="C31" s="501"/>
      <c r="D31" s="160"/>
      <c r="E31" s="160"/>
      <c r="F31" s="160"/>
      <c r="G31" s="160"/>
      <c r="H31" s="520">
        <f t="shared" si="0"/>
        <v>0</v>
      </c>
      <c r="I31" s="521">
        <f t="shared" si="1"/>
        <v>0</v>
      </c>
      <c r="J31" s="522">
        <f t="shared" si="2"/>
        <v>0</v>
      </c>
      <c r="K31" s="160"/>
      <c r="L31" s="160"/>
      <c r="M31" s="160"/>
      <c r="N31" s="160"/>
      <c r="O31" s="160"/>
      <c r="P31" s="163"/>
      <c r="Q31" s="527">
        <f t="shared" si="3"/>
        <v>0</v>
      </c>
      <c r="R31" s="174"/>
    </row>
    <row r="32" spans="1:18" ht="25.5" x14ac:dyDescent="0.2">
      <c r="A32" s="531" t="s">
        <v>550</v>
      </c>
      <c r="B32" s="498" t="s">
        <v>551</v>
      </c>
      <c r="C32" s="501"/>
      <c r="D32" s="160"/>
      <c r="E32" s="160"/>
      <c r="F32" s="160"/>
      <c r="G32" s="160"/>
      <c r="H32" s="520">
        <f t="shared" si="0"/>
        <v>0</v>
      </c>
      <c r="I32" s="521">
        <f t="shared" si="1"/>
        <v>0</v>
      </c>
      <c r="J32" s="522">
        <f t="shared" si="2"/>
        <v>0</v>
      </c>
      <c r="K32" s="160"/>
      <c r="L32" s="160"/>
      <c r="M32" s="160"/>
      <c r="N32" s="160"/>
      <c r="O32" s="160"/>
      <c r="P32" s="163"/>
      <c r="Q32" s="527">
        <f t="shared" si="3"/>
        <v>0</v>
      </c>
      <c r="R32" s="174"/>
    </row>
    <row r="33" spans="1:18" ht="39" customHeight="1" x14ac:dyDescent="0.2">
      <c r="A33" s="531" t="s">
        <v>552</v>
      </c>
      <c r="B33" s="498" t="s">
        <v>553</v>
      </c>
      <c r="C33" s="501"/>
      <c r="D33" s="160">
        <v>6</v>
      </c>
      <c r="E33" s="160">
        <v>1</v>
      </c>
      <c r="F33" s="160"/>
      <c r="G33" s="160"/>
      <c r="H33" s="520">
        <f t="shared" si="0"/>
        <v>7</v>
      </c>
      <c r="I33" s="521">
        <f t="shared" si="1"/>
        <v>7</v>
      </c>
      <c r="J33" s="522">
        <f t="shared" si="2"/>
        <v>7</v>
      </c>
      <c r="K33" s="160">
        <v>1</v>
      </c>
      <c r="L33" s="160">
        <v>1</v>
      </c>
      <c r="M33" s="160">
        <v>3</v>
      </c>
      <c r="N33" s="160"/>
      <c r="O33" s="160">
        <v>2</v>
      </c>
      <c r="P33" s="163">
        <v>7</v>
      </c>
      <c r="Q33" s="527">
        <f t="shared" si="3"/>
        <v>0</v>
      </c>
      <c r="R33" s="174">
        <v>2</v>
      </c>
    </row>
    <row r="34" spans="1:18" ht="14.25" x14ac:dyDescent="0.2">
      <c r="A34" s="536" t="s">
        <v>554</v>
      </c>
      <c r="B34" s="499" t="s">
        <v>555</v>
      </c>
      <c r="C34" s="501"/>
      <c r="D34" s="160">
        <v>3</v>
      </c>
      <c r="E34" s="160">
        <v>1</v>
      </c>
      <c r="F34" s="160"/>
      <c r="G34" s="160"/>
      <c r="H34" s="520">
        <f t="shared" si="0"/>
        <v>4</v>
      </c>
      <c r="I34" s="521">
        <f t="shared" si="1"/>
        <v>4</v>
      </c>
      <c r="J34" s="522">
        <f t="shared" si="2"/>
        <v>4</v>
      </c>
      <c r="K34" s="160">
        <v>1</v>
      </c>
      <c r="L34" s="160">
        <v>1</v>
      </c>
      <c r="M34" s="160"/>
      <c r="N34" s="160"/>
      <c r="O34" s="160">
        <v>2</v>
      </c>
      <c r="P34" s="163">
        <v>3</v>
      </c>
      <c r="Q34" s="527">
        <f t="shared" si="3"/>
        <v>0</v>
      </c>
      <c r="R34" s="174">
        <v>1</v>
      </c>
    </row>
    <row r="35" spans="1:18" ht="14.25" x14ac:dyDescent="0.2">
      <c r="A35" s="536" t="s">
        <v>556</v>
      </c>
      <c r="B35" s="499" t="s">
        <v>557</v>
      </c>
      <c r="C35" s="501"/>
      <c r="D35" s="160">
        <v>3</v>
      </c>
      <c r="E35" s="160"/>
      <c r="F35" s="160"/>
      <c r="G35" s="160"/>
      <c r="H35" s="520">
        <f t="shared" si="0"/>
        <v>3</v>
      </c>
      <c r="I35" s="521">
        <f t="shared" si="1"/>
        <v>3</v>
      </c>
      <c r="J35" s="522">
        <f t="shared" si="2"/>
        <v>3</v>
      </c>
      <c r="K35" s="160"/>
      <c r="L35" s="160">
        <v>1</v>
      </c>
      <c r="M35" s="160"/>
      <c r="N35" s="160"/>
      <c r="O35" s="160">
        <v>2</v>
      </c>
      <c r="P35" s="163">
        <v>3</v>
      </c>
      <c r="Q35" s="527">
        <f t="shared" si="3"/>
        <v>0</v>
      </c>
      <c r="R35" s="174"/>
    </row>
    <row r="36" spans="1:18" ht="14.25" x14ac:dyDescent="0.2">
      <c r="A36" s="536" t="s">
        <v>558</v>
      </c>
      <c r="B36" s="499" t="s">
        <v>559</v>
      </c>
      <c r="C36" s="501">
        <v>2</v>
      </c>
      <c r="D36" s="160">
        <v>142</v>
      </c>
      <c r="E36" s="160"/>
      <c r="F36" s="160"/>
      <c r="G36" s="160"/>
      <c r="H36" s="520">
        <f t="shared" si="0"/>
        <v>142</v>
      </c>
      <c r="I36" s="521">
        <f t="shared" si="1"/>
        <v>144</v>
      </c>
      <c r="J36" s="522">
        <f t="shared" si="2"/>
        <v>142</v>
      </c>
      <c r="K36" s="160">
        <v>125</v>
      </c>
      <c r="L36" s="160"/>
      <c r="M36" s="160">
        <v>8</v>
      </c>
      <c r="N36" s="160"/>
      <c r="O36" s="160">
        <v>9</v>
      </c>
      <c r="P36" s="163">
        <v>141</v>
      </c>
      <c r="Q36" s="527">
        <f t="shared" si="3"/>
        <v>2</v>
      </c>
      <c r="R36" s="174"/>
    </row>
    <row r="37" spans="1:18" ht="28.5" x14ac:dyDescent="0.2">
      <c r="A37" s="536" t="s">
        <v>560</v>
      </c>
      <c r="B37" s="499" t="s">
        <v>561</v>
      </c>
      <c r="C37" s="501"/>
      <c r="D37" s="160">
        <v>782</v>
      </c>
      <c r="E37" s="160">
        <v>72</v>
      </c>
      <c r="F37" s="160"/>
      <c r="G37" s="160"/>
      <c r="H37" s="520">
        <f t="shared" ref="H37:H47" si="12">G37+F37+E37+D37</f>
        <v>854</v>
      </c>
      <c r="I37" s="521">
        <f>SUM(C37+H37)</f>
        <v>854</v>
      </c>
      <c r="J37" s="522">
        <f t="shared" ref="J37:J47" si="13">SUM(K37,L37,M37,N37,O37)</f>
        <v>854</v>
      </c>
      <c r="K37" s="160">
        <v>787</v>
      </c>
      <c r="L37" s="160">
        <v>2</v>
      </c>
      <c r="M37" s="160">
        <v>33</v>
      </c>
      <c r="N37" s="160"/>
      <c r="O37" s="160">
        <v>32</v>
      </c>
      <c r="P37" s="163">
        <v>854</v>
      </c>
      <c r="Q37" s="527">
        <f t="shared" ref="Q37:Q47" si="14">I37-J37</f>
        <v>0</v>
      </c>
      <c r="R37" s="174">
        <v>3</v>
      </c>
    </row>
    <row r="38" spans="1:18" x14ac:dyDescent="0.2">
      <c r="A38" s="534" t="s">
        <v>576</v>
      </c>
      <c r="B38" s="498" t="s">
        <v>562</v>
      </c>
      <c r="C38" s="501"/>
      <c r="D38" s="160">
        <v>540</v>
      </c>
      <c r="E38" s="160">
        <v>49</v>
      </c>
      <c r="F38" s="160"/>
      <c r="G38" s="160"/>
      <c r="H38" s="520">
        <f t="shared" si="12"/>
        <v>589</v>
      </c>
      <c r="I38" s="521">
        <f t="shared" ref="I38:I47" si="15">SUM(C38+H38)</f>
        <v>589</v>
      </c>
      <c r="J38" s="522">
        <f t="shared" si="13"/>
        <v>589</v>
      </c>
      <c r="K38" s="160">
        <v>531</v>
      </c>
      <c r="L38" s="160"/>
      <c r="M38" s="160">
        <v>30</v>
      </c>
      <c r="N38" s="160"/>
      <c r="O38" s="160">
        <v>28</v>
      </c>
      <c r="P38" s="163">
        <v>589</v>
      </c>
      <c r="Q38" s="527">
        <f t="shared" si="14"/>
        <v>0</v>
      </c>
      <c r="R38" s="174">
        <v>2</v>
      </c>
    </row>
    <row r="39" spans="1:18" x14ac:dyDescent="0.2">
      <c r="A39" s="531" t="s">
        <v>563</v>
      </c>
      <c r="B39" s="498" t="s">
        <v>564</v>
      </c>
      <c r="C39" s="501"/>
      <c r="D39" s="160">
        <v>242</v>
      </c>
      <c r="E39" s="160">
        <v>23</v>
      </c>
      <c r="F39" s="160"/>
      <c r="G39" s="160"/>
      <c r="H39" s="520">
        <f t="shared" si="12"/>
        <v>265</v>
      </c>
      <c r="I39" s="521">
        <f t="shared" si="15"/>
        <v>265</v>
      </c>
      <c r="J39" s="522">
        <f t="shared" si="13"/>
        <v>265</v>
      </c>
      <c r="K39" s="160">
        <v>256</v>
      </c>
      <c r="L39" s="160">
        <v>2</v>
      </c>
      <c r="M39" s="160">
        <v>3</v>
      </c>
      <c r="N39" s="160"/>
      <c r="O39" s="160">
        <v>4</v>
      </c>
      <c r="P39" s="163">
        <v>265</v>
      </c>
      <c r="Q39" s="527">
        <f t="shared" si="14"/>
        <v>0</v>
      </c>
      <c r="R39" s="174">
        <v>1</v>
      </c>
    </row>
    <row r="40" spans="1:18" x14ac:dyDescent="0.2">
      <c r="A40" s="531" t="s">
        <v>582</v>
      </c>
      <c r="B40" s="498" t="s">
        <v>583</v>
      </c>
      <c r="C40" s="501"/>
      <c r="D40" s="160"/>
      <c r="E40" s="160"/>
      <c r="F40" s="160"/>
      <c r="G40" s="160"/>
      <c r="H40" s="520"/>
      <c r="I40" s="521"/>
      <c r="J40" s="522"/>
      <c r="K40" s="160"/>
      <c r="L40" s="160"/>
      <c r="M40" s="160"/>
      <c r="N40" s="160"/>
      <c r="O40" s="160"/>
      <c r="P40" s="163"/>
      <c r="Q40" s="527"/>
      <c r="R40" s="174"/>
    </row>
    <row r="41" spans="1:18" ht="14.25" x14ac:dyDescent="0.2">
      <c r="A41" s="536" t="s">
        <v>565</v>
      </c>
      <c r="B41" s="499" t="s">
        <v>566</v>
      </c>
      <c r="C41" s="501"/>
      <c r="D41" s="160">
        <v>1</v>
      </c>
      <c r="E41" s="160"/>
      <c r="F41" s="160"/>
      <c r="G41" s="160"/>
      <c r="H41" s="520">
        <f t="shared" si="12"/>
        <v>1</v>
      </c>
      <c r="I41" s="521">
        <f t="shared" si="15"/>
        <v>1</v>
      </c>
      <c r="J41" s="522">
        <f t="shared" si="13"/>
        <v>1</v>
      </c>
      <c r="K41" s="160"/>
      <c r="L41" s="160"/>
      <c r="M41" s="160"/>
      <c r="N41" s="160"/>
      <c r="O41" s="160">
        <v>1</v>
      </c>
      <c r="P41" s="163">
        <v>1</v>
      </c>
      <c r="Q41" s="527">
        <f t="shared" si="14"/>
        <v>0</v>
      </c>
      <c r="R41" s="174"/>
    </row>
    <row r="42" spans="1:18" x14ac:dyDescent="0.2">
      <c r="A42" s="534" t="s">
        <v>577</v>
      </c>
      <c r="B42" s="498" t="s">
        <v>567</v>
      </c>
      <c r="C42" s="501"/>
      <c r="D42" s="160">
        <v>1</v>
      </c>
      <c r="E42" s="160"/>
      <c r="F42" s="160"/>
      <c r="G42" s="160"/>
      <c r="H42" s="520">
        <f t="shared" si="12"/>
        <v>1</v>
      </c>
      <c r="I42" s="521">
        <f t="shared" si="15"/>
        <v>1</v>
      </c>
      <c r="J42" s="522">
        <f t="shared" si="13"/>
        <v>0</v>
      </c>
      <c r="K42" s="160"/>
      <c r="L42" s="160"/>
      <c r="M42" s="160"/>
      <c r="N42" s="160"/>
      <c r="O42" s="160"/>
      <c r="P42" s="163"/>
      <c r="Q42" s="527">
        <f t="shared" si="14"/>
        <v>1</v>
      </c>
      <c r="R42" s="174"/>
    </row>
    <row r="43" spans="1:18" x14ac:dyDescent="0.2">
      <c r="A43" s="531" t="s">
        <v>568</v>
      </c>
      <c r="B43" s="498" t="s">
        <v>569</v>
      </c>
      <c r="C43" s="501"/>
      <c r="D43" s="160"/>
      <c r="E43" s="160"/>
      <c r="F43" s="160"/>
      <c r="G43" s="160"/>
      <c r="H43" s="520">
        <f t="shared" si="12"/>
        <v>0</v>
      </c>
      <c r="I43" s="521">
        <f t="shared" si="15"/>
        <v>0</v>
      </c>
      <c r="J43" s="522">
        <f t="shared" si="13"/>
        <v>0</v>
      </c>
      <c r="K43" s="160"/>
      <c r="L43" s="160"/>
      <c r="M43" s="160"/>
      <c r="N43" s="160"/>
      <c r="O43" s="160"/>
      <c r="P43" s="163"/>
      <c r="Q43" s="527">
        <f t="shared" si="14"/>
        <v>0</v>
      </c>
      <c r="R43" s="174"/>
    </row>
    <row r="44" spans="1:18" x14ac:dyDescent="0.2">
      <c r="A44" s="531" t="s">
        <v>570</v>
      </c>
      <c r="B44" s="500" t="s">
        <v>571</v>
      </c>
      <c r="C44" s="501"/>
      <c r="D44" s="160"/>
      <c r="E44" s="160"/>
      <c r="F44" s="160"/>
      <c r="G44" s="160"/>
      <c r="H44" s="520">
        <f t="shared" si="12"/>
        <v>0</v>
      </c>
      <c r="I44" s="521">
        <f t="shared" si="15"/>
        <v>0</v>
      </c>
      <c r="J44" s="522">
        <f t="shared" si="13"/>
        <v>0</v>
      </c>
      <c r="K44" s="160"/>
      <c r="L44" s="160"/>
      <c r="M44" s="160"/>
      <c r="N44" s="160"/>
      <c r="O44" s="160"/>
      <c r="P44" s="163"/>
      <c r="Q44" s="527">
        <f t="shared" si="14"/>
        <v>0</v>
      </c>
      <c r="R44" s="174"/>
    </row>
    <row r="45" spans="1:18" x14ac:dyDescent="0.2">
      <c r="A45" s="530" t="s">
        <v>584</v>
      </c>
      <c r="B45" s="498" t="s">
        <v>572</v>
      </c>
      <c r="C45" s="501"/>
      <c r="D45" s="160"/>
      <c r="E45" s="160"/>
      <c r="F45" s="160"/>
      <c r="G45" s="160"/>
      <c r="H45" s="520">
        <f t="shared" si="12"/>
        <v>0</v>
      </c>
      <c r="I45" s="521">
        <f t="shared" si="15"/>
        <v>0</v>
      </c>
      <c r="J45" s="522">
        <f>SUM(K45,L45,M45,N45,O45)</f>
        <v>0</v>
      </c>
      <c r="K45" s="160"/>
      <c r="L45" s="160"/>
      <c r="M45" s="160"/>
      <c r="N45" s="160"/>
      <c r="O45" s="160"/>
      <c r="P45" s="163"/>
      <c r="Q45" s="527">
        <f t="shared" si="14"/>
        <v>0</v>
      </c>
      <c r="R45" s="174"/>
    </row>
    <row r="46" spans="1:18" ht="25.5" x14ac:dyDescent="0.2">
      <c r="A46" s="531" t="s">
        <v>585</v>
      </c>
      <c r="B46" s="498" t="s">
        <v>586</v>
      </c>
      <c r="C46" s="501"/>
      <c r="D46" s="160"/>
      <c r="E46" s="160"/>
      <c r="F46" s="160"/>
      <c r="G46" s="160"/>
      <c r="H46" s="520">
        <f t="shared" ref="H46" si="16">G46+F46+E46+D46</f>
        <v>0</v>
      </c>
      <c r="I46" s="521">
        <f>SUM(C46+H46)</f>
        <v>0</v>
      </c>
      <c r="J46" s="522">
        <f>SUM(K46,L46,M46,N46,O46)</f>
        <v>0</v>
      </c>
      <c r="K46" s="160"/>
      <c r="L46" s="160"/>
      <c r="M46" s="160"/>
      <c r="N46" s="160"/>
      <c r="O46" s="160"/>
      <c r="P46" s="163"/>
      <c r="Q46" s="527">
        <f t="shared" ref="Q46" si="17">I46-J46</f>
        <v>0</v>
      </c>
      <c r="R46" s="174"/>
    </row>
    <row r="47" spans="1:18" ht="15" thickBot="1" x14ac:dyDescent="0.25">
      <c r="A47" s="536" t="s">
        <v>573</v>
      </c>
      <c r="B47" s="499" t="s">
        <v>574</v>
      </c>
      <c r="C47" s="502"/>
      <c r="D47" s="503"/>
      <c r="E47" s="503"/>
      <c r="F47" s="503"/>
      <c r="G47" s="503"/>
      <c r="H47" s="523">
        <f t="shared" si="12"/>
        <v>0</v>
      </c>
      <c r="I47" s="524">
        <f t="shared" si="15"/>
        <v>0</v>
      </c>
      <c r="J47" s="525">
        <f t="shared" si="13"/>
        <v>0</v>
      </c>
      <c r="K47" s="161"/>
      <c r="L47" s="161"/>
      <c r="M47" s="161"/>
      <c r="N47" s="161"/>
      <c r="O47" s="161"/>
      <c r="P47" s="164"/>
      <c r="Q47" s="528">
        <f t="shared" si="14"/>
        <v>0</v>
      </c>
      <c r="R47" s="175"/>
    </row>
    <row r="48" spans="1:18" ht="18" customHeight="1" thickBot="1" x14ac:dyDescent="0.25">
      <c r="A48" s="529" t="s">
        <v>578</v>
      </c>
      <c r="B48" s="513"/>
      <c r="C48" s="514">
        <f t="shared" ref="C48:R48" si="18">C47+C41+C37+C36+C35+C34+C30+C29+C27+C26+C18+C12</f>
        <v>78</v>
      </c>
      <c r="D48" s="515">
        <f t="shared" si="18"/>
        <v>1286</v>
      </c>
      <c r="E48" s="515">
        <f t="shared" si="18"/>
        <v>79</v>
      </c>
      <c r="F48" s="515">
        <f t="shared" si="18"/>
        <v>1</v>
      </c>
      <c r="G48" s="515">
        <f t="shared" si="18"/>
        <v>0</v>
      </c>
      <c r="H48" s="515">
        <f t="shared" si="18"/>
        <v>1366</v>
      </c>
      <c r="I48" s="515">
        <f t="shared" si="18"/>
        <v>1444</v>
      </c>
      <c r="J48" s="515">
        <f t="shared" si="18"/>
        <v>1368</v>
      </c>
      <c r="K48" s="515">
        <f t="shared" si="18"/>
        <v>1123</v>
      </c>
      <c r="L48" s="515">
        <f t="shared" si="18"/>
        <v>16</v>
      </c>
      <c r="M48" s="515">
        <f t="shared" si="18"/>
        <v>66</v>
      </c>
      <c r="N48" s="515">
        <f t="shared" si="18"/>
        <v>14</v>
      </c>
      <c r="O48" s="515">
        <f t="shared" si="18"/>
        <v>149</v>
      </c>
      <c r="P48" s="515">
        <f t="shared" si="18"/>
        <v>1322</v>
      </c>
      <c r="Q48" s="515">
        <f t="shared" si="18"/>
        <v>76</v>
      </c>
      <c r="R48" s="516">
        <f t="shared" si="18"/>
        <v>32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8" t="s">
        <v>107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296"/>
    </row>
    <row r="51" spans="1:18" ht="25.5" customHeight="1" x14ac:dyDescent="0.2">
      <c r="A51" s="362" t="s">
        <v>108</v>
      </c>
      <c r="B51" s="537"/>
      <c r="C51" s="72" t="s">
        <v>109</v>
      </c>
      <c r="E51" s="637" t="s">
        <v>110</v>
      </c>
      <c r="F51" s="638" t="s">
        <v>111</v>
      </c>
      <c r="G51" s="638"/>
      <c r="H51" s="638"/>
      <c r="I51" s="638"/>
      <c r="J51" s="638" t="s">
        <v>112</v>
      </c>
      <c r="K51" s="638"/>
      <c r="L51" s="638"/>
      <c r="M51" s="638"/>
      <c r="N51" s="604"/>
      <c r="O51" s="604"/>
      <c r="P51" s="604"/>
      <c r="Q51" s="604"/>
      <c r="R51" s="86"/>
    </row>
    <row r="52" spans="1:18" x14ac:dyDescent="0.2">
      <c r="A52" s="77" t="s">
        <v>113</v>
      </c>
      <c r="B52" s="538"/>
      <c r="C52" s="172">
        <v>466</v>
      </c>
      <c r="E52" s="637"/>
      <c r="F52" s="363" t="s">
        <v>114</v>
      </c>
      <c r="G52" s="363" t="s">
        <v>115</v>
      </c>
      <c r="H52" s="363" t="s">
        <v>116</v>
      </c>
      <c r="I52" s="363" t="s">
        <v>117</v>
      </c>
      <c r="J52" s="363" t="s">
        <v>114</v>
      </c>
      <c r="K52" s="363" t="s">
        <v>115</v>
      </c>
      <c r="L52" s="363" t="s">
        <v>116</v>
      </c>
      <c r="M52" s="363" t="s">
        <v>117</v>
      </c>
      <c r="N52" s="364"/>
      <c r="O52" s="364"/>
      <c r="P52" s="364"/>
      <c r="Q52" s="364"/>
      <c r="R52" s="86"/>
    </row>
    <row r="53" spans="1:18" ht="12.75" customHeight="1" x14ac:dyDescent="0.2">
      <c r="A53" s="77" t="s">
        <v>118</v>
      </c>
      <c r="B53" s="538"/>
      <c r="C53" s="172">
        <v>183</v>
      </c>
      <c r="E53" s="375"/>
      <c r="F53" s="375"/>
      <c r="G53" s="376"/>
      <c r="H53" s="376"/>
      <c r="I53" s="376"/>
      <c r="J53" s="376"/>
      <c r="K53" s="376"/>
      <c r="L53" s="376"/>
      <c r="M53" s="376"/>
      <c r="N53" s="365"/>
      <c r="O53" s="365"/>
      <c r="P53" s="365"/>
      <c r="Q53" s="365"/>
      <c r="R53" s="86"/>
    </row>
    <row r="54" spans="1:18" x14ac:dyDescent="0.2">
      <c r="A54" s="77" t="s">
        <v>119</v>
      </c>
      <c r="B54" s="538"/>
      <c r="C54" s="172">
        <v>83</v>
      </c>
      <c r="E54" s="375">
        <v>348</v>
      </c>
      <c r="F54" s="222">
        <v>232</v>
      </c>
      <c r="G54" s="375">
        <v>57</v>
      </c>
      <c r="H54" s="375">
        <v>27</v>
      </c>
      <c r="I54" s="375">
        <v>13</v>
      </c>
      <c r="J54" s="375">
        <v>10</v>
      </c>
      <c r="K54" s="375">
        <v>8</v>
      </c>
      <c r="L54" s="375">
        <v>0</v>
      </c>
      <c r="M54" s="375">
        <v>1</v>
      </c>
      <c r="N54" s="338"/>
      <c r="O54" s="338"/>
      <c r="P54" s="338"/>
      <c r="Q54" s="338"/>
      <c r="R54" s="86"/>
    </row>
    <row r="55" spans="1:18" x14ac:dyDescent="0.2">
      <c r="A55" s="86"/>
      <c r="B55" s="86"/>
      <c r="C55" s="366"/>
      <c r="H55" s="367"/>
      <c r="I55" s="367"/>
      <c r="J55" s="367"/>
      <c r="N55" s="86"/>
      <c r="O55" s="636"/>
      <c r="P55" s="636"/>
      <c r="Q55" s="86"/>
      <c r="R55" s="86"/>
    </row>
    <row r="56" spans="1:18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86"/>
      <c r="R56" s="86"/>
    </row>
    <row r="57" spans="1:18" x14ac:dyDescent="0.2">
      <c r="A57" s="362" t="s">
        <v>120</v>
      </c>
      <c r="B57" s="537"/>
      <c r="C57" s="291" t="s">
        <v>109</v>
      </c>
      <c r="G57" s="370"/>
      <c r="H57" s="371"/>
      <c r="I57" s="371"/>
      <c r="P57" s="85"/>
    </row>
    <row r="58" spans="1:18" x14ac:dyDescent="0.2">
      <c r="A58" s="77" t="s">
        <v>121</v>
      </c>
      <c r="B58" s="538"/>
      <c r="C58" s="79">
        <v>3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</row>
    <row r="59" spans="1:18" x14ac:dyDescent="0.2">
      <c r="A59" s="77" t="s">
        <v>122</v>
      </c>
      <c r="B59" s="538"/>
      <c r="C59" s="79">
        <v>0</v>
      </c>
      <c r="D59" s="86"/>
      <c r="H59" s="367"/>
      <c r="I59" s="367"/>
      <c r="J59" s="367"/>
      <c r="P59" s="366"/>
    </row>
    <row r="60" spans="1:18" x14ac:dyDescent="0.2">
      <c r="A60" s="77" t="s">
        <v>124</v>
      </c>
      <c r="B60" s="538"/>
      <c r="C60" s="79">
        <v>0</v>
      </c>
      <c r="D60" s="86"/>
      <c r="E60" s="370"/>
      <c r="F60" s="370"/>
      <c r="G60" s="86"/>
      <c r="H60" s="367"/>
      <c r="I60" s="367"/>
      <c r="J60" s="582" t="s">
        <v>60</v>
      </c>
      <c r="K60" s="582"/>
      <c r="L60" s="582"/>
      <c r="M60" s="582"/>
      <c r="N60" s="582"/>
      <c r="O60" s="582"/>
      <c r="P60" s="366"/>
    </row>
    <row r="61" spans="1:18" ht="24.95" customHeight="1" x14ac:dyDescent="0.2">
      <c r="A61" s="83" t="s">
        <v>314</v>
      </c>
      <c r="B61" s="538"/>
      <c r="C61" s="79">
        <v>0</v>
      </c>
      <c r="E61" s="370"/>
      <c r="F61" s="370"/>
      <c r="G61" s="373"/>
      <c r="H61" s="367"/>
      <c r="I61" s="367"/>
      <c r="J61" s="98" t="s">
        <v>520</v>
      </c>
      <c r="K61" s="366"/>
      <c r="L61" s="366"/>
      <c r="M61" s="366"/>
      <c r="N61" s="366"/>
      <c r="O61" s="366"/>
      <c r="P61" s="366"/>
    </row>
    <row r="62" spans="1:18" x14ac:dyDescent="0.2">
      <c r="J62" s="296" t="s">
        <v>655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677</v>
      </c>
      <c r="B64" s="71"/>
      <c r="C64" s="632" t="s">
        <v>681</v>
      </c>
      <c r="D64" s="632"/>
      <c r="E64" s="632"/>
      <c r="F64" s="632"/>
      <c r="K64" s="633" t="s">
        <v>666</v>
      </c>
      <c r="L64" s="633"/>
      <c r="M64" s="633"/>
      <c r="N64" s="633"/>
      <c r="O64" s="633"/>
      <c r="P64" s="633"/>
    </row>
    <row r="65" spans="1:16" s="70" customFormat="1" x14ac:dyDescent="0.2"/>
    <row r="66" spans="1:16" s="70" customFormat="1" x14ac:dyDescent="0.2">
      <c r="A66" s="71" t="s">
        <v>680</v>
      </c>
      <c r="B66" s="71"/>
      <c r="C66" s="632" t="s">
        <v>682</v>
      </c>
      <c r="D66" s="632"/>
      <c r="E66" s="632"/>
      <c r="F66" s="632"/>
      <c r="K66" s="633" t="s">
        <v>126</v>
      </c>
      <c r="L66" s="633"/>
      <c r="M66" s="633"/>
      <c r="N66" s="633"/>
      <c r="O66" s="633"/>
      <c r="P66" s="63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12" activePane="bottomRight" state="frozen"/>
      <selection pane="topRight" activeCell="C1" sqref="C1"/>
      <selection pane="bottomLeft" activeCell="A10" sqref="A10"/>
      <selection pane="bottomRight" activeCell="T154" sqref="T154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7" width="6.7109375" style="296" customWidth="1"/>
    <col min="28" max="28" width="4.855468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54" t="s">
        <v>127</v>
      </c>
      <c r="B1" s="654"/>
      <c r="C1" s="654"/>
      <c r="D1" s="654"/>
      <c r="E1" s="654"/>
      <c r="F1" s="654"/>
      <c r="G1" s="654"/>
      <c r="H1" s="654"/>
      <c r="I1" s="654"/>
      <c r="J1" s="654"/>
      <c r="K1" s="218" t="s">
        <v>662</v>
      </c>
      <c r="L1" s="292" t="s">
        <v>45</v>
      </c>
      <c r="M1" s="219">
        <v>12</v>
      </c>
      <c r="N1" s="655" t="s">
        <v>663</v>
      </c>
      <c r="O1" s="655"/>
      <c r="P1" s="655"/>
      <c r="Q1" s="655"/>
      <c r="R1" s="386"/>
      <c r="T1" s="563" t="s">
        <v>255</v>
      </c>
      <c r="U1" s="563"/>
      <c r="V1" s="563"/>
    </row>
    <row r="2" spans="1:30" s="6" customFormat="1" ht="13.5" thickBot="1" x14ac:dyDescent="0.25">
      <c r="A2" s="386"/>
      <c r="B2" s="651" t="s">
        <v>128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3"/>
      <c r="T2" s="651" t="s">
        <v>129</v>
      </c>
      <c r="U2" s="652"/>
      <c r="V2" s="652"/>
      <c r="W2" s="652"/>
      <c r="X2" s="652"/>
      <c r="Y2" s="652"/>
      <c r="Z2" s="652"/>
      <c r="AA2" s="652"/>
      <c r="AB2" s="652"/>
      <c r="AC2" s="652"/>
      <c r="AD2" s="653"/>
    </row>
    <row r="3" spans="1:30" ht="12.75" customHeight="1" x14ac:dyDescent="0.2">
      <c r="A3" s="656" t="s">
        <v>130</v>
      </c>
      <c r="B3" s="664" t="s">
        <v>80</v>
      </c>
      <c r="C3" s="660" t="s">
        <v>131</v>
      </c>
      <c r="D3" s="683" t="s">
        <v>132</v>
      </c>
      <c r="E3" s="683"/>
      <c r="F3" s="683"/>
      <c r="G3" s="684"/>
      <c r="H3" s="659" t="s">
        <v>259</v>
      </c>
      <c r="I3" s="666" t="s">
        <v>374</v>
      </c>
      <c r="J3" s="670" t="s">
        <v>375</v>
      </c>
      <c r="K3" s="684" t="s">
        <v>0</v>
      </c>
      <c r="L3" s="694"/>
      <c r="M3" s="694"/>
      <c r="N3" s="695"/>
      <c r="O3" s="698" t="s">
        <v>133</v>
      </c>
      <c r="P3" s="699"/>
      <c r="Q3" s="659" t="s">
        <v>134</v>
      </c>
      <c r="R3" s="659" t="s">
        <v>84</v>
      </c>
      <c r="S3" s="689" t="s">
        <v>135</v>
      </c>
      <c r="T3" s="691" t="s">
        <v>136</v>
      </c>
      <c r="U3" s="692"/>
      <c r="V3" s="692" t="s">
        <v>321</v>
      </c>
      <c r="W3" s="692"/>
      <c r="X3" s="692"/>
      <c r="Y3" s="692"/>
      <c r="Z3" s="692"/>
      <c r="AA3" s="692"/>
      <c r="AB3" s="692"/>
      <c r="AC3" s="692"/>
      <c r="AD3" s="644" t="s">
        <v>137</v>
      </c>
    </row>
    <row r="4" spans="1:30" ht="26.25" customHeight="1" x14ac:dyDescent="0.2">
      <c r="A4" s="657"/>
      <c r="B4" s="665"/>
      <c r="C4" s="661"/>
      <c r="D4" s="658" t="s">
        <v>138</v>
      </c>
      <c r="E4" s="646" t="s">
        <v>139</v>
      </c>
      <c r="F4" s="647"/>
      <c r="G4" s="648"/>
      <c r="H4" s="650"/>
      <c r="I4" s="667"/>
      <c r="J4" s="671"/>
      <c r="K4" s="702" t="s">
        <v>359</v>
      </c>
      <c r="L4" s="649" t="s">
        <v>140</v>
      </c>
      <c r="M4" s="693" t="s">
        <v>141</v>
      </c>
      <c r="N4" s="693"/>
      <c r="O4" s="700"/>
      <c r="P4" s="701"/>
      <c r="Q4" s="650"/>
      <c r="R4" s="650"/>
      <c r="S4" s="690"/>
      <c r="T4" s="687" t="s">
        <v>138</v>
      </c>
      <c r="U4" s="649" t="s">
        <v>142</v>
      </c>
      <c r="V4" s="649" t="s">
        <v>143</v>
      </c>
      <c r="W4" s="649" t="s">
        <v>144</v>
      </c>
      <c r="X4" s="693" t="s">
        <v>145</v>
      </c>
      <c r="Y4" s="693"/>
      <c r="Z4" s="649" t="s">
        <v>146</v>
      </c>
      <c r="AA4" s="649" t="s">
        <v>147</v>
      </c>
      <c r="AB4" s="649" t="s">
        <v>148</v>
      </c>
      <c r="AC4" s="649" t="s">
        <v>149</v>
      </c>
      <c r="AD4" s="645"/>
    </row>
    <row r="5" spans="1:30" x14ac:dyDescent="0.2">
      <c r="A5" s="657"/>
      <c r="B5" s="665"/>
      <c r="C5" s="661"/>
      <c r="D5" s="658"/>
      <c r="E5" s="649" t="s">
        <v>320</v>
      </c>
      <c r="F5" s="658" t="s">
        <v>85</v>
      </c>
      <c r="G5" s="685" t="s">
        <v>150</v>
      </c>
      <c r="H5" s="650"/>
      <c r="I5" s="667"/>
      <c r="J5" s="671"/>
      <c r="K5" s="671"/>
      <c r="L5" s="650"/>
      <c r="M5" s="658" t="s">
        <v>143</v>
      </c>
      <c r="N5" s="649" t="s">
        <v>151</v>
      </c>
      <c r="O5" s="658" t="s">
        <v>152</v>
      </c>
      <c r="P5" s="658" t="s">
        <v>153</v>
      </c>
      <c r="Q5" s="650"/>
      <c r="R5" s="650"/>
      <c r="S5" s="690"/>
      <c r="T5" s="688"/>
      <c r="U5" s="650"/>
      <c r="V5" s="650"/>
      <c r="W5" s="650"/>
      <c r="X5" s="658" t="s">
        <v>138</v>
      </c>
      <c r="Y5" s="658" t="s">
        <v>309</v>
      </c>
      <c r="Z5" s="650"/>
      <c r="AA5" s="650"/>
      <c r="AB5" s="650"/>
      <c r="AC5" s="650"/>
      <c r="AD5" s="645"/>
    </row>
    <row r="6" spans="1:30" x14ac:dyDescent="0.2">
      <c r="A6" s="657"/>
      <c r="B6" s="665"/>
      <c r="C6" s="661"/>
      <c r="D6" s="658"/>
      <c r="E6" s="650"/>
      <c r="F6" s="658"/>
      <c r="G6" s="685"/>
      <c r="H6" s="650"/>
      <c r="I6" s="667"/>
      <c r="J6" s="671"/>
      <c r="K6" s="671"/>
      <c r="L6" s="650"/>
      <c r="M6" s="658"/>
      <c r="N6" s="650"/>
      <c r="O6" s="658"/>
      <c r="P6" s="658"/>
      <c r="Q6" s="650"/>
      <c r="R6" s="650"/>
      <c r="S6" s="690"/>
      <c r="T6" s="688"/>
      <c r="U6" s="650"/>
      <c r="V6" s="650"/>
      <c r="W6" s="650"/>
      <c r="X6" s="658"/>
      <c r="Y6" s="658"/>
      <c r="Z6" s="650"/>
      <c r="AA6" s="650"/>
      <c r="AB6" s="650"/>
      <c r="AC6" s="650"/>
      <c r="AD6" s="645"/>
    </row>
    <row r="7" spans="1:30" ht="57" customHeight="1" x14ac:dyDescent="0.2">
      <c r="A7" s="657"/>
      <c r="B7" s="665"/>
      <c r="C7" s="661"/>
      <c r="D7" s="658"/>
      <c r="E7" s="650"/>
      <c r="F7" s="658"/>
      <c r="G7" s="685"/>
      <c r="H7" s="650"/>
      <c r="I7" s="667"/>
      <c r="J7" s="671"/>
      <c r="K7" s="671"/>
      <c r="L7" s="650"/>
      <c r="M7" s="658"/>
      <c r="N7" s="650"/>
      <c r="O7" s="658"/>
      <c r="P7" s="658"/>
      <c r="Q7" s="650"/>
      <c r="R7" s="650"/>
      <c r="S7" s="690"/>
      <c r="T7" s="688"/>
      <c r="U7" s="650"/>
      <c r="V7" s="650"/>
      <c r="W7" s="650"/>
      <c r="X7" s="658"/>
      <c r="Y7" s="658"/>
      <c r="Z7" s="650"/>
      <c r="AA7" s="650"/>
      <c r="AB7" s="650"/>
      <c r="AC7" s="650"/>
      <c r="AD7" s="645"/>
    </row>
    <row r="8" spans="1:30" ht="49.5" customHeight="1" thickBot="1" x14ac:dyDescent="0.25">
      <c r="A8" s="657"/>
      <c r="B8" s="665"/>
      <c r="C8" s="661"/>
      <c r="D8" s="649"/>
      <c r="E8" s="650"/>
      <c r="F8" s="649"/>
      <c r="G8" s="686"/>
      <c r="H8" s="650"/>
      <c r="I8" s="667"/>
      <c r="J8" s="671"/>
      <c r="K8" s="671"/>
      <c r="L8" s="650"/>
      <c r="M8" s="649"/>
      <c r="N8" s="650"/>
      <c r="O8" s="649"/>
      <c r="P8" s="649"/>
      <c r="Q8" s="650"/>
      <c r="R8" s="650"/>
      <c r="S8" s="690"/>
      <c r="T8" s="688"/>
      <c r="U8" s="650"/>
      <c r="V8" s="650"/>
      <c r="W8" s="650"/>
      <c r="X8" s="649"/>
      <c r="Y8" s="649"/>
      <c r="Z8" s="650"/>
      <c r="AA8" s="650"/>
      <c r="AB8" s="650"/>
      <c r="AC8" s="650"/>
      <c r="AD8" s="645"/>
    </row>
    <row r="9" spans="1:30" ht="13.5" thickBot="1" x14ac:dyDescent="0.2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378</v>
      </c>
      <c r="B10" s="490" t="s">
        <v>96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379</v>
      </c>
      <c r="B11" s="415" t="s">
        <v>98</v>
      </c>
      <c r="C11" s="462">
        <v>1</v>
      </c>
      <c r="D11" s="463">
        <v>6</v>
      </c>
      <c r="E11" s="463">
        <v>1</v>
      </c>
      <c r="F11" s="463">
        <v>5</v>
      </c>
      <c r="G11" s="463"/>
      <c r="H11" s="463"/>
      <c r="I11" s="464">
        <f t="shared" ref="I11:I68" si="0">D11+H11</f>
        <v>6</v>
      </c>
      <c r="J11" s="447">
        <f t="shared" ref="J11:J68" si="1">I11+C11</f>
        <v>7</v>
      </c>
      <c r="K11" s="447">
        <f t="shared" ref="K11:K68" si="2">L11+M11</f>
        <v>7</v>
      </c>
      <c r="L11" s="463">
        <v>1</v>
      </c>
      <c r="M11" s="463">
        <v>6</v>
      </c>
      <c r="N11" s="463">
        <v>5</v>
      </c>
      <c r="O11" s="463"/>
      <c r="P11" s="463"/>
      <c r="Q11" s="463">
        <v>6</v>
      </c>
      <c r="R11" s="463">
        <v>1</v>
      </c>
      <c r="S11" s="465">
        <f t="shared" ref="S11:S68" si="3">J11-K11</f>
        <v>0</v>
      </c>
      <c r="T11" s="462">
        <v>10</v>
      </c>
      <c r="U11" s="463">
        <v>4</v>
      </c>
      <c r="V11" s="464">
        <f t="shared" ref="V11:V68" si="4">X11+AA11+Z11+AB11+AC11</f>
        <v>6</v>
      </c>
      <c r="W11" s="463"/>
      <c r="X11" s="463">
        <v>3</v>
      </c>
      <c r="Y11" s="463">
        <v>3</v>
      </c>
      <c r="Z11" s="463"/>
      <c r="AA11" s="463"/>
      <c r="AB11" s="463">
        <v>3</v>
      </c>
      <c r="AC11" s="463"/>
      <c r="AD11" s="466">
        <v>5</v>
      </c>
    </row>
    <row r="12" spans="1:30" ht="16.5" x14ac:dyDescent="0.25">
      <c r="A12" s="416" t="s">
        <v>647</v>
      </c>
      <c r="B12" s="417" t="s">
        <v>154</v>
      </c>
      <c r="C12" s="438"/>
      <c r="D12" s="437">
        <v>1</v>
      </c>
      <c r="E12" s="437"/>
      <c r="F12" s="437">
        <v>1</v>
      </c>
      <c r="G12" s="437"/>
      <c r="H12" s="437"/>
      <c r="I12" s="446">
        <f t="shared" si="0"/>
        <v>1</v>
      </c>
      <c r="J12" s="447">
        <f t="shared" si="1"/>
        <v>1</v>
      </c>
      <c r="K12" s="447">
        <f t="shared" si="2"/>
        <v>1</v>
      </c>
      <c r="L12" s="437"/>
      <c r="M12" s="437">
        <v>1</v>
      </c>
      <c r="N12" s="437">
        <v>1</v>
      </c>
      <c r="O12" s="437"/>
      <c r="P12" s="437"/>
      <c r="Q12" s="437">
        <v>1</v>
      </c>
      <c r="R12" s="437"/>
      <c r="S12" s="450">
        <f t="shared" si="3"/>
        <v>0</v>
      </c>
      <c r="T12" s="438">
        <v>1</v>
      </c>
      <c r="U12" s="437"/>
      <c r="V12" s="446">
        <f t="shared" si="4"/>
        <v>1</v>
      </c>
      <c r="W12" s="437"/>
      <c r="X12" s="437"/>
      <c r="Y12" s="437"/>
      <c r="Z12" s="437"/>
      <c r="AA12" s="437"/>
      <c r="AB12" s="437">
        <v>1</v>
      </c>
      <c r="AC12" s="437"/>
      <c r="AD12" s="439">
        <v>1</v>
      </c>
    </row>
    <row r="13" spans="1:30" ht="15" x14ac:dyDescent="0.25">
      <c r="A13" s="418" t="s">
        <v>588</v>
      </c>
      <c r="B13" s="417" t="s">
        <v>380</v>
      </c>
      <c r="C13" s="438"/>
      <c r="D13" s="437">
        <v>2</v>
      </c>
      <c r="E13" s="437"/>
      <c r="F13" s="437">
        <v>2</v>
      </c>
      <c r="G13" s="437"/>
      <c r="H13" s="437"/>
      <c r="I13" s="446">
        <f t="shared" si="0"/>
        <v>2</v>
      </c>
      <c r="J13" s="447">
        <f t="shared" si="1"/>
        <v>2</v>
      </c>
      <c r="K13" s="447">
        <f t="shared" si="2"/>
        <v>2</v>
      </c>
      <c r="L13" s="437"/>
      <c r="M13" s="437">
        <v>2</v>
      </c>
      <c r="N13" s="437">
        <v>2</v>
      </c>
      <c r="O13" s="437"/>
      <c r="P13" s="437"/>
      <c r="Q13" s="437">
        <v>2</v>
      </c>
      <c r="R13" s="437"/>
      <c r="S13" s="450">
        <f t="shared" si="3"/>
        <v>0</v>
      </c>
      <c r="T13" s="438">
        <v>2</v>
      </c>
      <c r="U13" s="437"/>
      <c r="V13" s="446">
        <f t="shared" si="4"/>
        <v>2</v>
      </c>
      <c r="W13" s="437"/>
      <c r="X13" s="437">
        <v>1</v>
      </c>
      <c r="Y13" s="437">
        <v>1</v>
      </c>
      <c r="Z13" s="437"/>
      <c r="AA13" s="437"/>
      <c r="AB13" s="437">
        <v>1</v>
      </c>
      <c r="AC13" s="437"/>
      <c r="AD13" s="439">
        <v>2</v>
      </c>
    </row>
    <row r="14" spans="1:30" ht="16.5" x14ac:dyDescent="0.25">
      <c r="A14" s="414" t="s">
        <v>381</v>
      </c>
      <c r="B14" s="415" t="s">
        <v>99</v>
      </c>
      <c r="C14" s="462">
        <v>2</v>
      </c>
      <c r="D14" s="463">
        <v>5</v>
      </c>
      <c r="E14" s="463"/>
      <c r="F14" s="463">
        <v>5</v>
      </c>
      <c r="G14" s="463"/>
      <c r="H14" s="463"/>
      <c r="I14" s="464">
        <f t="shared" si="0"/>
        <v>5</v>
      </c>
      <c r="J14" s="447">
        <f t="shared" si="1"/>
        <v>7</v>
      </c>
      <c r="K14" s="447">
        <f t="shared" si="2"/>
        <v>6</v>
      </c>
      <c r="L14" s="463">
        <v>4</v>
      </c>
      <c r="M14" s="463">
        <v>2</v>
      </c>
      <c r="N14" s="463">
        <v>1</v>
      </c>
      <c r="O14" s="463"/>
      <c r="P14" s="463"/>
      <c r="Q14" s="463">
        <v>3</v>
      </c>
      <c r="R14" s="463">
        <v>3</v>
      </c>
      <c r="S14" s="465">
        <f t="shared" si="3"/>
        <v>1</v>
      </c>
      <c r="T14" s="462">
        <v>6</v>
      </c>
      <c r="U14" s="463"/>
      <c r="V14" s="464">
        <f t="shared" si="4"/>
        <v>5</v>
      </c>
      <c r="W14" s="463"/>
      <c r="X14" s="463">
        <v>4</v>
      </c>
      <c r="Y14" s="463">
        <v>3</v>
      </c>
      <c r="Z14" s="463">
        <v>1</v>
      </c>
      <c r="AA14" s="463"/>
      <c r="AB14" s="463"/>
      <c r="AC14" s="463"/>
      <c r="AD14" s="466">
        <v>1</v>
      </c>
    </row>
    <row r="15" spans="1:30" ht="16.5" x14ac:dyDescent="0.25">
      <c r="A15" s="419" t="s">
        <v>648</v>
      </c>
      <c r="B15" s="420" t="s">
        <v>382</v>
      </c>
      <c r="C15" s="438"/>
      <c r="D15" s="437">
        <v>1</v>
      </c>
      <c r="E15" s="437"/>
      <c r="F15" s="437">
        <v>1</v>
      </c>
      <c r="G15" s="437"/>
      <c r="H15" s="437"/>
      <c r="I15" s="446">
        <f t="shared" si="0"/>
        <v>1</v>
      </c>
      <c r="J15" s="447">
        <f t="shared" si="1"/>
        <v>1</v>
      </c>
      <c r="K15" s="447">
        <f t="shared" si="2"/>
        <v>1</v>
      </c>
      <c r="L15" s="437"/>
      <c r="M15" s="437">
        <v>1</v>
      </c>
      <c r="N15" s="437">
        <v>1</v>
      </c>
      <c r="O15" s="437"/>
      <c r="P15" s="437"/>
      <c r="Q15" s="437">
        <v>1</v>
      </c>
      <c r="R15" s="437"/>
      <c r="S15" s="450">
        <f t="shared" si="3"/>
        <v>0</v>
      </c>
      <c r="T15" s="438">
        <v>1</v>
      </c>
      <c r="U15" s="437"/>
      <c r="V15" s="446">
        <f t="shared" si="4"/>
        <v>1</v>
      </c>
      <c r="W15" s="437"/>
      <c r="X15" s="437">
        <v>1</v>
      </c>
      <c r="Y15" s="437">
        <v>1</v>
      </c>
      <c r="Z15" s="437"/>
      <c r="AA15" s="437"/>
      <c r="AB15" s="437"/>
      <c r="AC15" s="437"/>
      <c r="AD15" s="439">
        <v>1</v>
      </c>
    </row>
    <row r="16" spans="1:30" ht="63.75" x14ac:dyDescent="0.25">
      <c r="A16" s="421" t="s">
        <v>589</v>
      </c>
      <c r="B16" s="420" t="s">
        <v>383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590</v>
      </c>
      <c r="B17" s="420" t="s">
        <v>384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591</v>
      </c>
      <c r="B18" s="420" t="s">
        <v>385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592</v>
      </c>
      <c r="B19" s="420" t="s">
        <v>386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593</v>
      </c>
      <c r="B20" s="420" t="s">
        <v>387</v>
      </c>
      <c r="C20" s="438">
        <v>1</v>
      </c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1</v>
      </c>
      <c r="K20" s="447">
        <f t="shared" si="7"/>
        <v>1</v>
      </c>
      <c r="L20" s="437">
        <v>1</v>
      </c>
      <c r="M20" s="437"/>
      <c r="N20" s="437"/>
      <c r="O20" s="437"/>
      <c r="P20" s="437"/>
      <c r="Q20" s="437">
        <v>1</v>
      </c>
      <c r="R20" s="437"/>
      <c r="S20" s="450">
        <f t="shared" si="8"/>
        <v>0</v>
      </c>
      <c r="T20" s="438">
        <v>1</v>
      </c>
      <c r="U20" s="437"/>
      <c r="V20" s="446">
        <f t="shared" si="9"/>
        <v>1</v>
      </c>
      <c r="W20" s="437"/>
      <c r="X20" s="437">
        <v>1</v>
      </c>
      <c r="Y20" s="437">
        <v>1</v>
      </c>
      <c r="Z20" s="437"/>
      <c r="AA20" s="437"/>
      <c r="AB20" s="437"/>
      <c r="AC20" s="437"/>
      <c r="AD20" s="439"/>
    </row>
    <row r="21" spans="1:30" ht="15" x14ac:dyDescent="0.25">
      <c r="A21" s="422" t="s">
        <v>594</v>
      </c>
      <c r="B21" s="420" t="s">
        <v>388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595</v>
      </c>
      <c r="B22" s="417" t="s">
        <v>389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596</v>
      </c>
      <c r="B23" s="417" t="s">
        <v>390</v>
      </c>
      <c r="C23" s="438">
        <v>1</v>
      </c>
      <c r="D23" s="437">
        <v>1</v>
      </c>
      <c r="E23" s="437"/>
      <c r="F23" s="437">
        <v>1</v>
      </c>
      <c r="G23" s="437"/>
      <c r="H23" s="437"/>
      <c r="I23" s="446">
        <f t="shared" si="5"/>
        <v>1</v>
      </c>
      <c r="J23" s="447">
        <f t="shared" si="6"/>
        <v>2</v>
      </c>
      <c r="K23" s="447">
        <f t="shared" si="7"/>
        <v>2</v>
      </c>
      <c r="L23" s="437">
        <v>1</v>
      </c>
      <c r="M23" s="437">
        <v>1</v>
      </c>
      <c r="N23" s="437"/>
      <c r="O23" s="437"/>
      <c r="P23" s="437"/>
      <c r="Q23" s="437"/>
      <c r="R23" s="437">
        <v>2</v>
      </c>
      <c r="S23" s="450">
        <f t="shared" si="8"/>
        <v>0</v>
      </c>
      <c r="T23" s="438">
        <v>2</v>
      </c>
      <c r="U23" s="437"/>
      <c r="V23" s="446">
        <f t="shared" si="9"/>
        <v>1</v>
      </c>
      <c r="W23" s="437"/>
      <c r="X23" s="437"/>
      <c r="Y23" s="437"/>
      <c r="Z23" s="437">
        <v>1</v>
      </c>
      <c r="AA23" s="437"/>
      <c r="AB23" s="437"/>
      <c r="AC23" s="437"/>
      <c r="AD23" s="439"/>
    </row>
    <row r="24" spans="1:30" ht="15" x14ac:dyDescent="0.25">
      <c r="A24" s="422" t="s">
        <v>597</v>
      </c>
      <c r="B24" s="417" t="s">
        <v>391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598</v>
      </c>
      <c r="B25" s="417" t="s">
        <v>392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599</v>
      </c>
      <c r="B26" s="417" t="s">
        <v>393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600</v>
      </c>
      <c r="B27" s="417" t="s">
        <v>394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601</v>
      </c>
      <c r="B28" s="417" t="s">
        <v>395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602</v>
      </c>
      <c r="B29" s="417" t="s">
        <v>396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603</v>
      </c>
      <c r="B30" s="417" t="s">
        <v>397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604</v>
      </c>
      <c r="B31" s="417" t="s">
        <v>398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605</v>
      </c>
      <c r="B32" s="417" t="s">
        <v>399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606</v>
      </c>
      <c r="B33" s="417" t="s">
        <v>400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401</v>
      </c>
      <c r="B34" s="415" t="s">
        <v>101</v>
      </c>
      <c r="C34" s="462"/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1</v>
      </c>
      <c r="K34" s="447">
        <f t="shared" si="7"/>
        <v>1</v>
      </c>
      <c r="L34" s="463"/>
      <c r="M34" s="463">
        <v>1</v>
      </c>
      <c r="N34" s="463">
        <v>1</v>
      </c>
      <c r="O34" s="463"/>
      <c r="P34" s="463"/>
      <c r="Q34" s="463">
        <v>1</v>
      </c>
      <c r="R34" s="463"/>
      <c r="S34" s="465">
        <f t="shared" si="8"/>
        <v>0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>
        <v>1</v>
      </c>
    </row>
    <row r="35" spans="1:30" ht="29.25" x14ac:dyDescent="0.25">
      <c r="A35" s="419" t="s">
        <v>649</v>
      </c>
      <c r="B35" s="417" t="s">
        <v>155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607</v>
      </c>
      <c r="B36" s="417" t="s">
        <v>402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608</v>
      </c>
      <c r="B37" s="420" t="s">
        <v>156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609</v>
      </c>
      <c r="B38" s="420" t="s">
        <v>157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610</v>
      </c>
      <c r="B39" s="420" t="s">
        <v>158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611</v>
      </c>
      <c r="B40" s="420" t="s">
        <v>403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612</v>
      </c>
      <c r="B41" s="420" t="s">
        <v>404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405</v>
      </c>
      <c r="B42" s="415" t="s">
        <v>102</v>
      </c>
      <c r="C42" s="462"/>
      <c r="D42" s="463">
        <v>7</v>
      </c>
      <c r="E42" s="463"/>
      <c r="F42" s="463">
        <v>7</v>
      </c>
      <c r="G42" s="463"/>
      <c r="H42" s="463"/>
      <c r="I42" s="464">
        <f t="shared" si="5"/>
        <v>7</v>
      </c>
      <c r="J42" s="447">
        <f t="shared" si="6"/>
        <v>7</v>
      </c>
      <c r="K42" s="447">
        <f t="shared" si="7"/>
        <v>7</v>
      </c>
      <c r="L42" s="463">
        <v>6</v>
      </c>
      <c r="M42" s="463">
        <v>1</v>
      </c>
      <c r="N42" s="463">
        <v>1</v>
      </c>
      <c r="O42" s="463"/>
      <c r="P42" s="463"/>
      <c r="Q42" s="463">
        <v>7</v>
      </c>
      <c r="R42" s="463">
        <v>1</v>
      </c>
      <c r="S42" s="465">
        <f t="shared" si="8"/>
        <v>0</v>
      </c>
      <c r="T42" s="462">
        <v>7</v>
      </c>
      <c r="U42" s="463"/>
      <c r="V42" s="464">
        <f t="shared" si="9"/>
        <v>7</v>
      </c>
      <c r="W42" s="463"/>
      <c r="X42" s="463">
        <v>1</v>
      </c>
      <c r="Y42" s="463">
        <v>1</v>
      </c>
      <c r="Z42" s="463"/>
      <c r="AA42" s="463"/>
      <c r="AB42" s="463">
        <v>6</v>
      </c>
      <c r="AC42" s="463"/>
      <c r="AD42" s="466">
        <v>1</v>
      </c>
    </row>
    <row r="43" spans="1:30" ht="16.5" x14ac:dyDescent="0.25">
      <c r="A43" s="414" t="s">
        <v>406</v>
      </c>
      <c r="B43" s="415" t="s">
        <v>159</v>
      </c>
      <c r="C43" s="462">
        <v>5</v>
      </c>
      <c r="D43" s="463">
        <v>48</v>
      </c>
      <c r="E43" s="463">
        <v>1</v>
      </c>
      <c r="F43" s="463">
        <v>47</v>
      </c>
      <c r="G43" s="463"/>
      <c r="H43" s="463">
        <v>3</v>
      </c>
      <c r="I43" s="464">
        <f t="shared" si="5"/>
        <v>51</v>
      </c>
      <c r="J43" s="447">
        <f t="shared" si="6"/>
        <v>56</v>
      </c>
      <c r="K43" s="447">
        <f t="shared" si="7"/>
        <v>49</v>
      </c>
      <c r="L43" s="463">
        <v>15</v>
      </c>
      <c r="M43" s="463">
        <v>34</v>
      </c>
      <c r="N43" s="463">
        <v>34</v>
      </c>
      <c r="O43" s="463"/>
      <c r="P43" s="463"/>
      <c r="Q43" s="463">
        <v>37</v>
      </c>
      <c r="R43" s="463">
        <v>8</v>
      </c>
      <c r="S43" s="465">
        <f t="shared" si="8"/>
        <v>7</v>
      </c>
      <c r="T43" s="462">
        <v>68</v>
      </c>
      <c r="U43" s="463">
        <v>2</v>
      </c>
      <c r="V43" s="464">
        <f t="shared" si="9"/>
        <v>66</v>
      </c>
      <c r="W43" s="463">
        <v>3</v>
      </c>
      <c r="X43" s="463">
        <v>51</v>
      </c>
      <c r="Y43" s="463">
        <v>27</v>
      </c>
      <c r="Z43" s="463"/>
      <c r="AA43" s="463">
        <v>1</v>
      </c>
      <c r="AB43" s="463">
        <v>13</v>
      </c>
      <c r="AC43" s="463">
        <v>1</v>
      </c>
      <c r="AD43" s="466">
        <v>47</v>
      </c>
    </row>
    <row r="44" spans="1:30" ht="16.5" x14ac:dyDescent="0.25">
      <c r="A44" s="419" t="s">
        <v>650</v>
      </c>
      <c r="B44" s="420" t="s">
        <v>407</v>
      </c>
      <c r="C44" s="438">
        <v>2</v>
      </c>
      <c r="D44" s="437">
        <v>1</v>
      </c>
      <c r="E44" s="437"/>
      <c r="F44" s="437">
        <v>1</v>
      </c>
      <c r="G44" s="437"/>
      <c r="H44" s="437"/>
      <c r="I44" s="446">
        <f t="shared" si="0"/>
        <v>1</v>
      </c>
      <c r="J44" s="447">
        <f t="shared" si="1"/>
        <v>3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/>
      <c r="P44" s="437"/>
      <c r="Q44" s="437">
        <v>1</v>
      </c>
      <c r="R44" s="437">
        <v>6</v>
      </c>
      <c r="S44" s="450">
        <f t="shared" si="3"/>
        <v>0</v>
      </c>
      <c r="T44" s="438">
        <v>3</v>
      </c>
      <c r="U44" s="437"/>
      <c r="V44" s="446">
        <f t="shared" si="4"/>
        <v>3</v>
      </c>
      <c r="W44" s="437"/>
      <c r="X44" s="437">
        <v>2</v>
      </c>
      <c r="Y44" s="437"/>
      <c r="Z44" s="437"/>
      <c r="AA44" s="437">
        <v>1</v>
      </c>
      <c r="AB44" s="437"/>
      <c r="AC44" s="437"/>
      <c r="AD44" s="439">
        <v>1</v>
      </c>
    </row>
    <row r="45" spans="1:30" ht="15" x14ac:dyDescent="0.25">
      <c r="A45" s="421" t="s">
        <v>613</v>
      </c>
      <c r="B45" s="420" t="s">
        <v>408</v>
      </c>
      <c r="C45" s="438"/>
      <c r="D45" s="437">
        <v>28</v>
      </c>
      <c r="E45" s="437"/>
      <c r="F45" s="437">
        <v>28</v>
      </c>
      <c r="G45" s="437"/>
      <c r="H45" s="437">
        <v>2</v>
      </c>
      <c r="I45" s="446">
        <f t="shared" si="0"/>
        <v>30</v>
      </c>
      <c r="J45" s="447">
        <f t="shared" si="1"/>
        <v>30</v>
      </c>
      <c r="K45" s="447">
        <f t="shared" si="2"/>
        <v>27</v>
      </c>
      <c r="L45" s="437">
        <v>5</v>
      </c>
      <c r="M45" s="437">
        <v>22</v>
      </c>
      <c r="N45" s="437">
        <v>22</v>
      </c>
      <c r="O45" s="437"/>
      <c r="P45" s="437"/>
      <c r="Q45" s="437">
        <v>24</v>
      </c>
      <c r="R45" s="437"/>
      <c r="S45" s="450">
        <f t="shared" si="3"/>
        <v>3</v>
      </c>
      <c r="T45" s="438">
        <v>40</v>
      </c>
      <c r="U45" s="437">
        <v>1</v>
      </c>
      <c r="V45" s="446">
        <f t="shared" si="4"/>
        <v>39</v>
      </c>
      <c r="W45" s="437">
        <v>3</v>
      </c>
      <c r="X45" s="437">
        <v>29</v>
      </c>
      <c r="Y45" s="437">
        <v>19</v>
      </c>
      <c r="Z45" s="437"/>
      <c r="AA45" s="437"/>
      <c r="AB45" s="437">
        <v>9</v>
      </c>
      <c r="AC45" s="437">
        <v>1</v>
      </c>
      <c r="AD45" s="439">
        <v>30</v>
      </c>
    </row>
    <row r="46" spans="1:30" ht="15" x14ac:dyDescent="0.25">
      <c r="A46" s="421" t="s">
        <v>614</v>
      </c>
      <c r="B46" s="420" t="s">
        <v>409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615</v>
      </c>
      <c r="B47" s="420" t="s">
        <v>410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616</v>
      </c>
      <c r="B48" s="420" t="s">
        <v>411</v>
      </c>
      <c r="C48" s="438">
        <v>2</v>
      </c>
      <c r="D48" s="437">
        <v>7</v>
      </c>
      <c r="E48" s="437">
        <v>1</v>
      </c>
      <c r="F48" s="437">
        <v>6</v>
      </c>
      <c r="G48" s="437"/>
      <c r="H48" s="437">
        <v>1</v>
      </c>
      <c r="I48" s="446">
        <f t="shared" si="0"/>
        <v>8</v>
      </c>
      <c r="J48" s="447">
        <f t="shared" si="1"/>
        <v>10</v>
      </c>
      <c r="K48" s="447">
        <f t="shared" si="2"/>
        <v>8</v>
      </c>
      <c r="L48" s="437">
        <v>4</v>
      </c>
      <c r="M48" s="437">
        <v>4</v>
      </c>
      <c r="N48" s="437">
        <v>4</v>
      </c>
      <c r="O48" s="437"/>
      <c r="P48" s="437"/>
      <c r="Q48" s="437">
        <v>4</v>
      </c>
      <c r="R48" s="437">
        <v>1</v>
      </c>
      <c r="S48" s="450">
        <f t="shared" si="3"/>
        <v>2</v>
      </c>
      <c r="T48" s="438">
        <v>5</v>
      </c>
      <c r="U48" s="437"/>
      <c r="V48" s="446">
        <f t="shared" si="4"/>
        <v>5</v>
      </c>
      <c r="W48" s="437"/>
      <c r="X48" s="437">
        <v>5</v>
      </c>
      <c r="Y48" s="437"/>
      <c r="Z48" s="437"/>
      <c r="AA48" s="437"/>
      <c r="AB48" s="437"/>
      <c r="AC48" s="437"/>
      <c r="AD48" s="439">
        <v>3</v>
      </c>
    </row>
    <row r="49" spans="1:30" ht="15" x14ac:dyDescent="0.25">
      <c r="A49" s="421" t="s">
        <v>412</v>
      </c>
      <c r="B49" s="420" t="s">
        <v>413</v>
      </c>
      <c r="C49" s="438"/>
      <c r="D49" s="437">
        <v>4</v>
      </c>
      <c r="E49" s="437"/>
      <c r="F49" s="437">
        <v>4</v>
      </c>
      <c r="G49" s="437"/>
      <c r="H49" s="437"/>
      <c r="I49" s="446">
        <f t="shared" si="0"/>
        <v>4</v>
      </c>
      <c r="J49" s="447">
        <f t="shared" si="1"/>
        <v>4</v>
      </c>
      <c r="K49" s="447">
        <f t="shared" si="2"/>
        <v>4</v>
      </c>
      <c r="L49" s="437"/>
      <c r="M49" s="437">
        <v>4</v>
      </c>
      <c r="N49" s="437">
        <v>4</v>
      </c>
      <c r="O49" s="437"/>
      <c r="P49" s="437"/>
      <c r="Q49" s="437">
        <v>4</v>
      </c>
      <c r="R49" s="437"/>
      <c r="S49" s="450">
        <f t="shared" si="3"/>
        <v>0</v>
      </c>
      <c r="T49" s="438">
        <v>4</v>
      </c>
      <c r="U49" s="437"/>
      <c r="V49" s="446">
        <f t="shared" si="4"/>
        <v>6</v>
      </c>
      <c r="W49" s="437"/>
      <c r="X49" s="437">
        <v>1</v>
      </c>
      <c r="Y49" s="437">
        <v>1</v>
      </c>
      <c r="Z49" s="437"/>
      <c r="AA49" s="437"/>
      <c r="AB49" s="437">
        <v>5</v>
      </c>
      <c r="AC49" s="437"/>
      <c r="AD49" s="439">
        <v>4</v>
      </c>
    </row>
    <row r="50" spans="1:30" ht="15" x14ac:dyDescent="0.25">
      <c r="A50" s="421" t="s">
        <v>617</v>
      </c>
      <c r="B50" s="420" t="s">
        <v>414</v>
      </c>
      <c r="C50" s="438"/>
      <c r="D50" s="437">
        <v>5</v>
      </c>
      <c r="E50" s="437"/>
      <c r="F50" s="437">
        <v>5</v>
      </c>
      <c r="G50" s="437"/>
      <c r="H50" s="437"/>
      <c r="I50" s="446">
        <f t="shared" si="0"/>
        <v>5</v>
      </c>
      <c r="J50" s="447">
        <f t="shared" si="1"/>
        <v>5</v>
      </c>
      <c r="K50" s="447">
        <f t="shared" si="2"/>
        <v>5</v>
      </c>
      <c r="L50" s="437">
        <v>2</v>
      </c>
      <c r="M50" s="437">
        <v>3</v>
      </c>
      <c r="N50" s="437">
        <v>3</v>
      </c>
      <c r="O50" s="437"/>
      <c r="P50" s="437"/>
      <c r="Q50" s="437">
        <v>4</v>
      </c>
      <c r="R50" s="437">
        <v>1</v>
      </c>
      <c r="S50" s="450">
        <f t="shared" si="3"/>
        <v>0</v>
      </c>
      <c r="T50" s="438">
        <v>9</v>
      </c>
      <c r="U50" s="437"/>
      <c r="V50" s="446">
        <f t="shared" si="4"/>
        <v>9</v>
      </c>
      <c r="W50" s="437"/>
      <c r="X50" s="437">
        <v>9</v>
      </c>
      <c r="Y50" s="437">
        <v>7</v>
      </c>
      <c r="Z50" s="437"/>
      <c r="AA50" s="437"/>
      <c r="AB50" s="437"/>
      <c r="AC50" s="437"/>
      <c r="AD50" s="439">
        <v>6</v>
      </c>
    </row>
    <row r="51" spans="1:30" ht="15" x14ac:dyDescent="0.25">
      <c r="A51" s="421" t="s">
        <v>618</v>
      </c>
      <c r="B51" s="420" t="s">
        <v>415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416</v>
      </c>
      <c r="B52" s="420" t="s">
        <v>417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619</v>
      </c>
      <c r="B53" s="420" t="s">
        <v>418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620</v>
      </c>
      <c r="B54" s="420" t="s">
        <v>419</v>
      </c>
      <c r="C54" s="438">
        <v>1</v>
      </c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1</v>
      </c>
      <c r="K54" s="447">
        <f t="shared" si="2"/>
        <v>1</v>
      </c>
      <c r="L54" s="437">
        <v>1</v>
      </c>
      <c r="M54" s="437"/>
      <c r="N54" s="437"/>
      <c r="O54" s="437"/>
      <c r="P54" s="437"/>
      <c r="Q54" s="437"/>
      <c r="R54" s="437"/>
      <c r="S54" s="450">
        <f t="shared" si="3"/>
        <v>0</v>
      </c>
      <c r="T54" s="438">
        <v>1</v>
      </c>
      <c r="U54" s="437">
        <v>1</v>
      </c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420</v>
      </c>
      <c r="B55" s="420" t="s">
        <v>421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422</v>
      </c>
      <c r="B56" s="420" t="s">
        <v>423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424</v>
      </c>
      <c r="B57" s="420" t="s">
        <v>425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621</v>
      </c>
      <c r="B58" s="420" t="s">
        <v>426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427</v>
      </c>
      <c r="B59" s="420" t="s">
        <v>428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429</v>
      </c>
      <c r="B60" s="420" t="s">
        <v>430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431</v>
      </c>
      <c r="B61" s="420" t="s">
        <v>432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622</v>
      </c>
      <c r="B62" s="420" t="s">
        <v>433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1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623</v>
      </c>
      <c r="B63" s="420" t="s">
        <v>434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624</v>
      </c>
      <c r="B64" s="420" t="s">
        <v>435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625</v>
      </c>
      <c r="B65" s="420" t="s">
        <v>436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626</v>
      </c>
      <c r="B66" s="420" t="s">
        <v>437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438</v>
      </c>
      <c r="B67" s="413" t="s">
        <v>439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440</v>
      </c>
      <c r="B68" s="413" t="s">
        <v>441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627</v>
      </c>
      <c r="B69" s="413" t="s">
        <v>442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443</v>
      </c>
      <c r="B70" s="413" t="s">
        <v>444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445</v>
      </c>
      <c r="B71" s="413" t="s">
        <v>446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628</v>
      </c>
      <c r="B72" s="413" t="s">
        <v>447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448</v>
      </c>
      <c r="B73" s="424" t="s">
        <v>103</v>
      </c>
      <c r="C73" s="462">
        <v>1</v>
      </c>
      <c r="D73" s="463">
        <v>124</v>
      </c>
      <c r="E73" s="463"/>
      <c r="F73" s="463">
        <v>124</v>
      </c>
      <c r="G73" s="463"/>
      <c r="H73" s="463"/>
      <c r="I73" s="464">
        <f t="shared" si="10"/>
        <v>124</v>
      </c>
      <c r="J73" s="447">
        <f t="shared" si="11"/>
        <v>125</v>
      </c>
      <c r="K73" s="447">
        <f t="shared" si="12"/>
        <v>125</v>
      </c>
      <c r="L73" s="463"/>
      <c r="M73" s="463">
        <v>125</v>
      </c>
      <c r="N73" s="463">
        <v>125</v>
      </c>
      <c r="O73" s="463"/>
      <c r="P73" s="463"/>
      <c r="Q73" s="463">
        <v>125</v>
      </c>
      <c r="R73" s="463">
        <v>1</v>
      </c>
      <c r="S73" s="465">
        <f t="shared" si="13"/>
        <v>0</v>
      </c>
      <c r="T73" s="462">
        <v>125</v>
      </c>
      <c r="U73" s="463"/>
      <c r="V73" s="464">
        <f t="shared" si="14"/>
        <v>125</v>
      </c>
      <c r="W73" s="463"/>
      <c r="X73" s="463">
        <v>30</v>
      </c>
      <c r="Y73" s="463">
        <v>29</v>
      </c>
      <c r="Z73" s="463"/>
      <c r="AA73" s="463">
        <v>1</v>
      </c>
      <c r="AB73" s="463">
        <v>94</v>
      </c>
      <c r="AC73" s="463"/>
      <c r="AD73" s="466">
        <v>124</v>
      </c>
    </row>
    <row r="74" spans="1:30" ht="49.5" x14ac:dyDescent="0.25">
      <c r="A74" s="414" t="s">
        <v>449</v>
      </c>
      <c r="B74" s="425" t="s">
        <v>104</v>
      </c>
      <c r="C74" s="462"/>
      <c r="D74" s="463">
        <v>2</v>
      </c>
      <c r="E74" s="463"/>
      <c r="F74" s="463">
        <v>2</v>
      </c>
      <c r="G74" s="463"/>
      <c r="H74" s="463"/>
      <c r="I74" s="464">
        <f t="shared" si="10"/>
        <v>2</v>
      </c>
      <c r="J74" s="447">
        <f t="shared" si="11"/>
        <v>2</v>
      </c>
      <c r="K74" s="447">
        <f t="shared" si="12"/>
        <v>2</v>
      </c>
      <c r="L74" s="463"/>
      <c r="M74" s="463">
        <v>2</v>
      </c>
      <c r="N74" s="463">
        <v>2</v>
      </c>
      <c r="O74" s="463"/>
      <c r="P74" s="463"/>
      <c r="Q74" s="463">
        <v>2</v>
      </c>
      <c r="R74" s="463"/>
      <c r="S74" s="465">
        <f t="shared" si="13"/>
        <v>0</v>
      </c>
      <c r="T74" s="462">
        <v>2</v>
      </c>
      <c r="U74" s="463"/>
      <c r="V74" s="464">
        <f t="shared" si="14"/>
        <v>2</v>
      </c>
      <c r="W74" s="463"/>
      <c r="X74" s="463"/>
      <c r="Y74" s="463"/>
      <c r="Z74" s="463"/>
      <c r="AA74" s="463"/>
      <c r="AB74" s="463">
        <v>2</v>
      </c>
      <c r="AC74" s="463"/>
      <c r="AD74" s="466">
        <v>2</v>
      </c>
    </row>
    <row r="75" spans="1:30" ht="29.25" x14ac:dyDescent="0.25">
      <c r="A75" s="419" t="s">
        <v>651</v>
      </c>
      <c r="B75" s="413" t="s">
        <v>105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629</v>
      </c>
      <c r="B76" s="413" t="s">
        <v>450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630</v>
      </c>
      <c r="B77" s="413" t="s">
        <v>451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631</v>
      </c>
      <c r="B78" s="413" t="s">
        <v>452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632</v>
      </c>
      <c r="B79" s="426" t="s">
        <v>453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633</v>
      </c>
      <c r="B80" s="424" t="s">
        <v>454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634</v>
      </c>
      <c r="B81" s="424" t="s">
        <v>106</v>
      </c>
      <c r="C81" s="462"/>
      <c r="D81" s="463">
        <v>5</v>
      </c>
      <c r="E81" s="463"/>
      <c r="F81" s="463">
        <v>5</v>
      </c>
      <c r="G81" s="463"/>
      <c r="H81" s="463"/>
      <c r="I81" s="464">
        <f t="shared" si="10"/>
        <v>5</v>
      </c>
      <c r="J81" s="447">
        <f t="shared" si="11"/>
        <v>5</v>
      </c>
      <c r="K81" s="447">
        <f t="shared" si="12"/>
        <v>4</v>
      </c>
      <c r="L81" s="463">
        <v>1</v>
      </c>
      <c r="M81" s="463">
        <v>3</v>
      </c>
      <c r="N81" s="463">
        <v>2</v>
      </c>
      <c r="O81" s="463"/>
      <c r="P81" s="463"/>
      <c r="Q81" s="463">
        <v>3</v>
      </c>
      <c r="R81" s="463">
        <v>1</v>
      </c>
      <c r="S81" s="465">
        <f t="shared" si="13"/>
        <v>1</v>
      </c>
      <c r="T81" s="462">
        <v>5</v>
      </c>
      <c r="U81" s="463">
        <v>1</v>
      </c>
      <c r="V81" s="464">
        <f t="shared" si="14"/>
        <v>2</v>
      </c>
      <c r="W81" s="463"/>
      <c r="X81" s="463">
        <v>1</v>
      </c>
      <c r="Y81" s="463">
        <v>1</v>
      </c>
      <c r="Z81" s="463"/>
      <c r="AA81" s="463"/>
      <c r="AB81" s="463">
        <v>1</v>
      </c>
      <c r="AC81" s="463"/>
      <c r="AD81" s="466">
        <v>2</v>
      </c>
    </row>
    <row r="82" spans="1:30" ht="33" x14ac:dyDescent="0.25">
      <c r="A82" s="414" t="s">
        <v>455</v>
      </c>
      <c r="B82" s="425" t="s">
        <v>160</v>
      </c>
      <c r="C82" s="462"/>
      <c r="D82" s="463"/>
      <c r="E82" s="463"/>
      <c r="F82" s="463"/>
      <c r="G82" s="463"/>
      <c r="H82" s="463"/>
      <c r="I82" s="464">
        <f t="shared" si="10"/>
        <v>0</v>
      </c>
      <c r="J82" s="447">
        <f t="shared" si="11"/>
        <v>0</v>
      </c>
      <c r="K82" s="447">
        <f t="shared" si="12"/>
        <v>0</v>
      </c>
      <c r="L82" s="463"/>
      <c r="M82" s="463"/>
      <c r="N82" s="463"/>
      <c r="O82" s="463"/>
      <c r="P82" s="463"/>
      <c r="Q82" s="463"/>
      <c r="R82" s="463"/>
      <c r="S82" s="465">
        <f t="shared" si="13"/>
        <v>0</v>
      </c>
      <c r="T82" s="462"/>
      <c r="U82" s="463"/>
      <c r="V82" s="464">
        <f t="shared" si="14"/>
        <v>0</v>
      </c>
      <c r="W82" s="463"/>
      <c r="X82" s="463"/>
      <c r="Y82" s="463"/>
      <c r="Z82" s="463"/>
      <c r="AA82" s="463"/>
      <c r="AB82" s="463"/>
      <c r="AC82" s="463"/>
      <c r="AD82" s="466"/>
    </row>
    <row r="83" spans="1:30" ht="16.5" x14ac:dyDescent="0.25">
      <c r="A83" s="419" t="s">
        <v>652</v>
      </c>
      <c r="B83" s="413" t="s">
        <v>456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635</v>
      </c>
      <c r="B84" s="413" t="s">
        <v>457</v>
      </c>
      <c r="C84" s="438"/>
      <c r="D84" s="437"/>
      <c r="E84" s="437"/>
      <c r="F84" s="437"/>
      <c r="G84" s="437"/>
      <c r="H84" s="437"/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/>
      <c r="M84" s="437"/>
      <c r="N84" s="437"/>
      <c r="O84" s="437"/>
      <c r="P84" s="437"/>
      <c r="Q84" s="437"/>
      <c r="R84" s="437"/>
      <c r="S84" s="450">
        <f t="shared" si="13"/>
        <v>0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458</v>
      </c>
      <c r="B85" s="424" t="s">
        <v>161</v>
      </c>
      <c r="C85" s="462">
        <v>2</v>
      </c>
      <c r="D85" s="463">
        <v>68</v>
      </c>
      <c r="E85" s="463"/>
      <c r="F85" s="463">
        <v>66</v>
      </c>
      <c r="G85" s="463">
        <v>2</v>
      </c>
      <c r="H85" s="463"/>
      <c r="I85" s="464">
        <f>D85+H85</f>
        <v>68</v>
      </c>
      <c r="J85" s="447">
        <f t="shared" si="11"/>
        <v>70</v>
      </c>
      <c r="K85" s="447">
        <f t="shared" si="12"/>
        <v>66</v>
      </c>
      <c r="L85" s="463">
        <v>3</v>
      </c>
      <c r="M85" s="463">
        <v>63</v>
      </c>
      <c r="N85" s="463">
        <v>63</v>
      </c>
      <c r="O85" s="463"/>
      <c r="P85" s="463">
        <v>1</v>
      </c>
      <c r="Q85" s="463">
        <v>62</v>
      </c>
      <c r="R85" s="463">
        <v>4</v>
      </c>
      <c r="S85" s="465">
        <f t="shared" si="13"/>
        <v>4</v>
      </c>
      <c r="T85" s="462">
        <v>66</v>
      </c>
      <c r="U85" s="463">
        <v>1</v>
      </c>
      <c r="V85" s="464">
        <f t="shared" si="14"/>
        <v>65</v>
      </c>
      <c r="W85" s="463"/>
      <c r="X85" s="463">
        <v>60</v>
      </c>
      <c r="Y85" s="463">
        <v>50</v>
      </c>
      <c r="Z85" s="463"/>
      <c r="AA85" s="463">
        <v>1</v>
      </c>
      <c r="AB85" s="463">
        <v>4</v>
      </c>
      <c r="AC85" s="463"/>
      <c r="AD85" s="466">
        <v>62</v>
      </c>
    </row>
    <row r="86" spans="1:30" ht="29.25" x14ac:dyDescent="0.25">
      <c r="A86" s="419" t="s">
        <v>653</v>
      </c>
      <c r="B86" s="413" t="s">
        <v>459</v>
      </c>
      <c r="C86" s="438"/>
      <c r="D86" s="437">
        <v>1</v>
      </c>
      <c r="E86" s="437"/>
      <c r="F86" s="437">
        <v>1</v>
      </c>
      <c r="G86" s="437"/>
      <c r="H86" s="437"/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/>
      <c r="M86" s="437">
        <v>1</v>
      </c>
      <c r="N86" s="437">
        <v>1</v>
      </c>
      <c r="O86" s="437"/>
      <c r="P86" s="437"/>
      <c r="Q86" s="437">
        <v>1</v>
      </c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636</v>
      </c>
      <c r="B87" s="413" t="s">
        <v>460</v>
      </c>
      <c r="C87" s="438"/>
      <c r="D87" s="437">
        <v>1</v>
      </c>
      <c r="E87" s="437"/>
      <c r="F87" s="437">
        <v>1</v>
      </c>
      <c r="G87" s="437"/>
      <c r="H87" s="437"/>
      <c r="I87" s="446">
        <f t="shared" si="10"/>
        <v>1</v>
      </c>
      <c r="J87" s="447">
        <f t="shared" si="11"/>
        <v>1</v>
      </c>
      <c r="K87" s="447">
        <f t="shared" si="12"/>
        <v>1</v>
      </c>
      <c r="L87" s="437"/>
      <c r="M87" s="437">
        <v>1</v>
      </c>
      <c r="N87" s="437">
        <v>1</v>
      </c>
      <c r="O87" s="437"/>
      <c r="P87" s="437"/>
      <c r="Q87" s="437">
        <v>1</v>
      </c>
      <c r="R87" s="437"/>
      <c r="S87" s="450">
        <f t="shared" si="13"/>
        <v>0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637</v>
      </c>
      <c r="B88" s="413" t="s">
        <v>461</v>
      </c>
      <c r="C88" s="438"/>
      <c r="D88" s="437"/>
      <c r="E88" s="437"/>
      <c r="F88" s="437"/>
      <c r="G88" s="437"/>
      <c r="H88" s="437"/>
      <c r="I88" s="446">
        <f t="shared" si="10"/>
        <v>0</v>
      </c>
      <c r="J88" s="447">
        <f t="shared" si="11"/>
        <v>0</v>
      </c>
      <c r="K88" s="447">
        <f t="shared" si="12"/>
        <v>0</v>
      </c>
      <c r="L88" s="437"/>
      <c r="M88" s="437"/>
      <c r="N88" s="437"/>
      <c r="O88" s="437"/>
      <c r="P88" s="437"/>
      <c r="Q88" s="437"/>
      <c r="R88" s="437"/>
      <c r="S88" s="450">
        <f t="shared" si="13"/>
        <v>0</v>
      </c>
      <c r="T88" s="438"/>
      <c r="U88" s="437"/>
      <c r="V88" s="446">
        <f t="shared" si="14"/>
        <v>0</v>
      </c>
      <c r="W88" s="437"/>
      <c r="X88" s="437"/>
      <c r="Y88" s="437"/>
      <c r="Z88" s="437"/>
      <c r="AA88" s="437"/>
      <c r="AB88" s="437"/>
      <c r="AC88" s="437"/>
      <c r="AD88" s="439"/>
    </row>
    <row r="89" spans="1:30" ht="25.5" x14ac:dyDescent="0.25">
      <c r="A89" s="421" t="s">
        <v>638</v>
      </c>
      <c r="B89" s="413" t="s">
        <v>462</v>
      </c>
      <c r="C89" s="438"/>
      <c r="D89" s="437">
        <v>5</v>
      </c>
      <c r="E89" s="437"/>
      <c r="F89" s="437">
        <v>5</v>
      </c>
      <c r="G89" s="437"/>
      <c r="H89" s="437"/>
      <c r="I89" s="446">
        <f t="shared" si="10"/>
        <v>5</v>
      </c>
      <c r="J89" s="447">
        <f t="shared" si="11"/>
        <v>5</v>
      </c>
      <c r="K89" s="447">
        <f t="shared" si="12"/>
        <v>5</v>
      </c>
      <c r="L89" s="437">
        <v>1</v>
      </c>
      <c r="M89" s="437">
        <v>4</v>
      </c>
      <c r="N89" s="437">
        <v>4</v>
      </c>
      <c r="O89" s="437"/>
      <c r="P89" s="437"/>
      <c r="Q89" s="437">
        <v>3</v>
      </c>
      <c r="R89" s="437"/>
      <c r="S89" s="450">
        <f t="shared" si="13"/>
        <v>0</v>
      </c>
      <c r="T89" s="438"/>
      <c r="U89" s="437"/>
      <c r="V89" s="446">
        <f t="shared" si="14"/>
        <v>0</v>
      </c>
      <c r="W89" s="437"/>
      <c r="X89" s="437"/>
      <c r="Y89" s="437"/>
      <c r="Z89" s="437"/>
      <c r="AA89" s="437"/>
      <c r="AB89" s="437"/>
      <c r="AC89" s="437"/>
      <c r="AD89" s="439"/>
    </row>
    <row r="90" spans="1:30" ht="38.25" x14ac:dyDescent="0.25">
      <c r="A90" s="421" t="s">
        <v>639</v>
      </c>
      <c r="B90" s="413" t="s">
        <v>463</v>
      </c>
      <c r="C90" s="438"/>
      <c r="D90" s="437">
        <v>1</v>
      </c>
      <c r="E90" s="437"/>
      <c r="F90" s="437">
        <v>1</v>
      </c>
      <c r="G90" s="437"/>
      <c r="H90" s="437"/>
      <c r="I90" s="446">
        <f t="shared" si="10"/>
        <v>1</v>
      </c>
      <c r="J90" s="447">
        <f t="shared" si="11"/>
        <v>1</v>
      </c>
      <c r="K90" s="447">
        <f t="shared" si="12"/>
        <v>1</v>
      </c>
      <c r="L90" s="437"/>
      <c r="M90" s="437">
        <v>1</v>
      </c>
      <c r="N90" s="437">
        <v>1</v>
      </c>
      <c r="O90" s="437"/>
      <c r="P90" s="437"/>
      <c r="Q90" s="437">
        <v>1</v>
      </c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464</v>
      </c>
      <c r="B91" s="424" t="s">
        <v>163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465</v>
      </c>
      <c r="B92" s="428" t="s">
        <v>466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467</v>
      </c>
      <c r="B93" s="429" t="s">
        <v>468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266</v>
      </c>
      <c r="E93" s="472">
        <f t="shared" si="15"/>
        <v>2</v>
      </c>
      <c r="F93" s="472">
        <f t="shared" si="15"/>
        <v>262</v>
      </c>
      <c r="G93" s="472">
        <f t="shared" si="15"/>
        <v>2</v>
      </c>
      <c r="H93" s="472">
        <f t="shared" si="15"/>
        <v>3</v>
      </c>
      <c r="I93" s="472">
        <f t="shared" si="15"/>
        <v>269</v>
      </c>
      <c r="J93" s="436">
        <f t="shared" si="15"/>
        <v>280</v>
      </c>
      <c r="K93" s="436">
        <f t="shared" si="15"/>
        <v>267</v>
      </c>
      <c r="L93" s="472">
        <f t="shared" si="15"/>
        <v>30</v>
      </c>
      <c r="M93" s="472">
        <f t="shared" si="15"/>
        <v>237</v>
      </c>
      <c r="N93" s="472">
        <f t="shared" si="15"/>
        <v>234</v>
      </c>
      <c r="O93" s="472">
        <f>O92+O91+O85+O82+O81+O80+O74+O73+O43+O42+O34+O14+O11+O10</f>
        <v>0</v>
      </c>
      <c r="P93" s="472">
        <f t="shared" si="15"/>
        <v>1</v>
      </c>
      <c r="Q93" s="472">
        <f t="shared" si="15"/>
        <v>246</v>
      </c>
      <c r="R93" s="472">
        <f t="shared" si="15"/>
        <v>19</v>
      </c>
      <c r="S93" s="473">
        <f t="shared" si="15"/>
        <v>13</v>
      </c>
      <c r="T93" s="495">
        <f t="shared" si="15"/>
        <v>290</v>
      </c>
      <c r="U93" s="472">
        <f t="shared" si="15"/>
        <v>8</v>
      </c>
      <c r="V93" s="472">
        <f t="shared" si="15"/>
        <v>279</v>
      </c>
      <c r="W93" s="472">
        <f t="shared" si="15"/>
        <v>3</v>
      </c>
      <c r="X93" s="472">
        <f t="shared" si="15"/>
        <v>151</v>
      </c>
      <c r="Y93" s="472">
        <f t="shared" si="15"/>
        <v>115</v>
      </c>
      <c r="Z93" s="472">
        <f t="shared" si="15"/>
        <v>1</v>
      </c>
      <c r="AA93" s="472">
        <f t="shared" si="15"/>
        <v>3</v>
      </c>
      <c r="AB93" s="472">
        <f t="shared" si="15"/>
        <v>123</v>
      </c>
      <c r="AC93" s="472">
        <f t="shared" si="15"/>
        <v>1</v>
      </c>
      <c r="AD93" s="496">
        <f t="shared" si="15"/>
        <v>245</v>
      </c>
    </row>
    <row r="94" spans="1:30" ht="16.5" x14ac:dyDescent="0.3">
      <c r="A94" s="430" t="s">
        <v>162</v>
      </c>
      <c r="B94" s="431" t="s">
        <v>469</v>
      </c>
      <c r="C94" s="474">
        <v>2</v>
      </c>
      <c r="D94" s="475">
        <v>15</v>
      </c>
      <c r="E94" s="475"/>
      <c r="F94" s="475">
        <v>15</v>
      </c>
      <c r="G94" s="475"/>
      <c r="H94" s="475"/>
      <c r="I94" s="476">
        <f t="shared" si="10"/>
        <v>15</v>
      </c>
      <c r="J94" s="449">
        <f t="shared" si="11"/>
        <v>17</v>
      </c>
      <c r="K94" s="449">
        <f t="shared" si="12"/>
        <v>11</v>
      </c>
      <c r="L94" s="475">
        <v>1</v>
      </c>
      <c r="M94" s="475">
        <v>10</v>
      </c>
      <c r="N94" s="475">
        <v>5</v>
      </c>
      <c r="O94" s="475"/>
      <c r="P94" s="475"/>
      <c r="Q94" s="475">
        <v>8</v>
      </c>
      <c r="R94" s="475"/>
      <c r="S94" s="477">
        <f t="shared" si="13"/>
        <v>6</v>
      </c>
      <c r="T94" s="478">
        <v>13</v>
      </c>
      <c r="U94" s="479"/>
      <c r="V94" s="479">
        <v>2</v>
      </c>
      <c r="W94" s="479"/>
      <c r="X94" s="479"/>
      <c r="Y94" s="479"/>
      <c r="Z94" s="479"/>
      <c r="AA94" s="479">
        <v>2</v>
      </c>
      <c r="AB94" s="479"/>
      <c r="AC94" s="479"/>
      <c r="AD94" s="480"/>
    </row>
    <row r="95" spans="1:30" ht="16.5" x14ac:dyDescent="0.3">
      <c r="A95" s="432" t="s">
        <v>640</v>
      </c>
      <c r="B95" s="424" t="s">
        <v>470</v>
      </c>
      <c r="C95" s="462">
        <v>5</v>
      </c>
      <c r="D95" s="463">
        <v>25</v>
      </c>
      <c r="E95" s="463"/>
      <c r="F95" s="463"/>
      <c r="G95" s="463"/>
      <c r="H95" s="463"/>
      <c r="I95" s="464">
        <f>D95+H95</f>
        <v>25</v>
      </c>
      <c r="J95" s="447">
        <f t="shared" si="11"/>
        <v>30</v>
      </c>
      <c r="K95" s="447">
        <f t="shared" si="12"/>
        <v>24</v>
      </c>
      <c r="L95" s="463">
        <v>23</v>
      </c>
      <c r="M95" s="463">
        <v>1</v>
      </c>
      <c r="N95" s="463"/>
      <c r="O95" s="463"/>
      <c r="P95" s="463"/>
      <c r="Q95" s="463">
        <v>24</v>
      </c>
      <c r="R95" s="463">
        <v>1</v>
      </c>
      <c r="S95" s="465">
        <f t="shared" si="13"/>
        <v>6</v>
      </c>
      <c r="T95" s="478">
        <v>24</v>
      </c>
      <c r="U95" s="479"/>
      <c r="V95" s="479">
        <v>23</v>
      </c>
      <c r="W95" s="479"/>
      <c r="X95" s="482" t="s">
        <v>21</v>
      </c>
      <c r="Y95" s="482" t="s">
        <v>21</v>
      </c>
      <c r="Z95" s="482" t="s">
        <v>21</v>
      </c>
      <c r="AA95" s="481">
        <v>23</v>
      </c>
      <c r="AB95" s="482" t="s">
        <v>21</v>
      </c>
      <c r="AC95" s="481"/>
      <c r="AD95" s="483"/>
    </row>
    <row r="96" spans="1:30" ht="16.5" x14ac:dyDescent="0.25">
      <c r="A96" s="433" t="s">
        <v>471</v>
      </c>
      <c r="B96" s="424" t="s">
        <v>173</v>
      </c>
      <c r="C96" s="462">
        <v>2</v>
      </c>
      <c r="D96" s="463">
        <v>266</v>
      </c>
      <c r="E96" s="463"/>
      <c r="F96" s="463">
        <v>266</v>
      </c>
      <c r="G96" s="463"/>
      <c r="H96" s="463"/>
      <c r="I96" s="464">
        <f t="shared" si="10"/>
        <v>266</v>
      </c>
      <c r="J96" s="447">
        <f t="shared" si="11"/>
        <v>268</v>
      </c>
      <c r="K96" s="447">
        <f t="shared" si="12"/>
        <v>262</v>
      </c>
      <c r="L96" s="463">
        <v>253</v>
      </c>
      <c r="M96" s="463">
        <v>9</v>
      </c>
      <c r="N96" s="463"/>
      <c r="O96" s="463"/>
      <c r="P96" s="463"/>
      <c r="Q96" s="463">
        <v>260</v>
      </c>
      <c r="R96" s="463"/>
      <c r="S96" s="465">
        <f t="shared" si="13"/>
        <v>6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654</v>
      </c>
      <c r="B97" s="90" t="s">
        <v>472</v>
      </c>
      <c r="C97" s="438">
        <v>2</v>
      </c>
      <c r="D97" s="437">
        <v>22</v>
      </c>
      <c r="E97" s="437"/>
      <c r="F97" s="437">
        <v>22</v>
      </c>
      <c r="G97" s="437"/>
      <c r="H97" s="437"/>
      <c r="I97" s="446">
        <f t="shared" si="10"/>
        <v>22</v>
      </c>
      <c r="J97" s="447">
        <f t="shared" si="11"/>
        <v>24</v>
      </c>
      <c r="K97" s="447">
        <f t="shared" si="12"/>
        <v>20</v>
      </c>
      <c r="L97" s="437">
        <v>17</v>
      </c>
      <c r="M97" s="437">
        <v>3</v>
      </c>
      <c r="N97" s="437"/>
      <c r="O97" s="437"/>
      <c r="P97" s="437"/>
      <c r="Q97" s="437">
        <v>19</v>
      </c>
      <c r="R97" s="437"/>
      <c r="S97" s="450">
        <f t="shared" si="13"/>
        <v>4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473</v>
      </c>
      <c r="B98" s="90" t="s">
        <v>123</v>
      </c>
      <c r="C98" s="438"/>
      <c r="D98" s="437">
        <v>6</v>
      </c>
      <c r="E98" s="437"/>
      <c r="F98" s="437">
        <v>6</v>
      </c>
      <c r="G98" s="437"/>
      <c r="H98" s="437"/>
      <c r="I98" s="446">
        <f t="shared" si="10"/>
        <v>6</v>
      </c>
      <c r="J98" s="447">
        <f t="shared" si="11"/>
        <v>6</v>
      </c>
      <c r="K98" s="447">
        <f t="shared" si="12"/>
        <v>4</v>
      </c>
      <c r="L98" s="437">
        <v>1</v>
      </c>
      <c r="M98" s="437">
        <v>3</v>
      </c>
      <c r="N98" s="437"/>
      <c r="O98" s="437"/>
      <c r="P98" s="437"/>
      <c r="Q98" s="437">
        <v>3</v>
      </c>
      <c r="R98" s="437"/>
      <c r="S98" s="450">
        <f t="shared" si="13"/>
        <v>2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641</v>
      </c>
      <c r="B99" s="90" t="s">
        <v>474</v>
      </c>
      <c r="C99" s="438"/>
      <c r="D99" s="437">
        <v>3</v>
      </c>
      <c r="E99" s="437"/>
      <c r="F99" s="437">
        <v>3</v>
      </c>
      <c r="G99" s="437"/>
      <c r="H99" s="437"/>
      <c r="I99" s="446">
        <f t="shared" si="10"/>
        <v>3</v>
      </c>
      <c r="J99" s="447">
        <f t="shared" si="11"/>
        <v>3</v>
      </c>
      <c r="K99" s="447">
        <f t="shared" si="12"/>
        <v>3</v>
      </c>
      <c r="L99" s="437">
        <v>1</v>
      </c>
      <c r="M99" s="437">
        <v>2</v>
      </c>
      <c r="N99" s="437"/>
      <c r="O99" s="437"/>
      <c r="P99" s="437"/>
      <c r="Q99" s="437">
        <v>3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642</v>
      </c>
      <c r="B100" s="90" t="s">
        <v>125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643</v>
      </c>
      <c r="B101" s="90" t="s">
        <v>475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476</v>
      </c>
      <c r="B102" s="424" t="s">
        <v>193</v>
      </c>
      <c r="C102" s="467"/>
      <c r="D102" s="468">
        <v>163</v>
      </c>
      <c r="E102" s="468"/>
      <c r="F102" s="468">
        <v>163</v>
      </c>
      <c r="G102" s="468"/>
      <c r="H102" s="468"/>
      <c r="I102" s="469">
        <f t="shared" si="10"/>
        <v>163</v>
      </c>
      <c r="J102" s="448">
        <f t="shared" si="11"/>
        <v>163</v>
      </c>
      <c r="K102" s="448">
        <f t="shared" si="12"/>
        <v>162</v>
      </c>
      <c r="L102" s="468">
        <v>162</v>
      </c>
      <c r="M102" s="468"/>
      <c r="N102" s="468"/>
      <c r="O102" s="468"/>
      <c r="P102" s="468"/>
      <c r="Q102" s="468">
        <v>162</v>
      </c>
      <c r="R102" s="468">
        <v>6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62" t="s">
        <v>477</v>
      </c>
      <c r="B103" s="663"/>
      <c r="C103" s="435">
        <f>C102+C96</f>
        <v>2</v>
      </c>
      <c r="D103" s="436">
        <f t="shared" ref="D103:AD103" si="16">D102+D96</f>
        <v>429</v>
      </c>
      <c r="E103" s="472">
        <f t="shared" si="16"/>
        <v>0</v>
      </c>
      <c r="F103" s="472">
        <f t="shared" si="16"/>
        <v>429</v>
      </c>
      <c r="G103" s="472">
        <f t="shared" si="16"/>
        <v>0</v>
      </c>
      <c r="H103" s="472">
        <f t="shared" si="16"/>
        <v>0</v>
      </c>
      <c r="I103" s="436">
        <f t="shared" si="16"/>
        <v>429</v>
      </c>
      <c r="J103" s="436">
        <f t="shared" si="16"/>
        <v>431</v>
      </c>
      <c r="K103" s="436">
        <f t="shared" si="16"/>
        <v>424</v>
      </c>
      <c r="L103" s="472">
        <f t="shared" si="16"/>
        <v>415</v>
      </c>
      <c r="M103" s="472">
        <f t="shared" si="16"/>
        <v>9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422</v>
      </c>
      <c r="R103" s="472">
        <f t="shared" si="16"/>
        <v>6</v>
      </c>
      <c r="S103" s="436">
        <f t="shared" si="16"/>
        <v>7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164</v>
      </c>
      <c r="AB104" s="379"/>
    </row>
    <row r="105" spans="1:30" x14ac:dyDescent="0.2">
      <c r="A105" s="93" t="s">
        <v>120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72"/>
      <c r="B106" s="674" t="s">
        <v>80</v>
      </c>
      <c r="C106" s="676" t="s">
        <v>165</v>
      </c>
      <c r="D106" s="676" t="s">
        <v>166</v>
      </c>
      <c r="E106" s="678" t="s">
        <v>167</v>
      </c>
      <c r="F106" s="681" t="s">
        <v>0</v>
      </c>
      <c r="G106" s="682"/>
      <c r="H106" s="682"/>
      <c r="I106" s="682"/>
      <c r="J106" s="682"/>
      <c r="K106" s="696" t="s">
        <v>168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73"/>
      <c r="B107" s="675"/>
      <c r="C107" s="677"/>
      <c r="D107" s="677"/>
      <c r="E107" s="679"/>
      <c r="F107" s="407" t="s">
        <v>138</v>
      </c>
      <c r="G107" s="406" t="s">
        <v>169</v>
      </c>
      <c r="H107" s="406" t="s">
        <v>170</v>
      </c>
      <c r="I107" s="406" t="s">
        <v>171</v>
      </c>
      <c r="J107" s="406" t="s">
        <v>172</v>
      </c>
      <c r="K107" s="697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478</v>
      </c>
      <c r="B109" s="454" t="s">
        <v>479</v>
      </c>
      <c r="C109" s="89">
        <v>19</v>
      </c>
      <c r="D109" s="89">
        <v>94</v>
      </c>
      <c r="E109" s="451">
        <f t="shared" ref="E109:E130" si="17">C109+D109</f>
        <v>113</v>
      </c>
      <c r="F109" s="451">
        <f>G109+H109+I109+J109</f>
        <v>88</v>
      </c>
      <c r="G109" s="89">
        <v>19</v>
      </c>
      <c r="H109" s="89">
        <v>18</v>
      </c>
      <c r="I109" s="89">
        <v>40</v>
      </c>
      <c r="J109" s="89">
        <v>11</v>
      </c>
      <c r="K109" s="451">
        <f>E109-F109</f>
        <v>25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519</v>
      </c>
      <c r="B110" s="456" t="s">
        <v>480</v>
      </c>
      <c r="C110" s="89">
        <v>9</v>
      </c>
      <c r="D110" s="89">
        <v>42</v>
      </c>
      <c r="E110" s="451">
        <f t="shared" si="17"/>
        <v>51</v>
      </c>
      <c r="F110" s="451">
        <f t="shared" ref="F110:F130" si="18">G110+H110+I110+J110</f>
        <v>45</v>
      </c>
      <c r="G110" s="89">
        <v>10</v>
      </c>
      <c r="H110" s="89">
        <v>10</v>
      </c>
      <c r="I110" s="89">
        <v>23</v>
      </c>
      <c r="J110" s="89">
        <v>2</v>
      </c>
      <c r="K110" s="452">
        <f t="shared" ref="K110:K130" si="19">E110-F110</f>
        <v>6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481</v>
      </c>
      <c r="B111" s="456" t="s">
        <v>482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483</v>
      </c>
      <c r="B112" s="456" t="s">
        <v>484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485</v>
      </c>
      <c r="B113" s="456" t="s">
        <v>486</v>
      </c>
      <c r="C113" s="89"/>
      <c r="D113" s="89"/>
      <c r="E113" s="451">
        <f t="shared" si="20"/>
        <v>0</v>
      </c>
      <c r="F113" s="451">
        <f t="shared" si="21"/>
        <v>0</v>
      </c>
      <c r="G113" s="89"/>
      <c r="H113" s="89"/>
      <c r="I113" s="89"/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487</v>
      </c>
      <c r="B114" s="456" t="s">
        <v>488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489</v>
      </c>
      <c r="B115" s="456" t="s">
        <v>490</v>
      </c>
      <c r="C115" s="89">
        <v>1</v>
      </c>
      <c r="D115" s="89">
        <v>3</v>
      </c>
      <c r="E115" s="451">
        <f t="shared" si="20"/>
        <v>4</v>
      </c>
      <c r="F115" s="451">
        <f t="shared" si="21"/>
        <v>3</v>
      </c>
      <c r="G115" s="89">
        <v>3</v>
      </c>
      <c r="H115" s="89"/>
      <c r="I115" s="89"/>
      <c r="J115" s="89"/>
      <c r="K115" s="452">
        <f t="shared" si="22"/>
        <v>1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491</v>
      </c>
      <c r="B116" s="456" t="s">
        <v>492</v>
      </c>
      <c r="C116" s="89"/>
      <c r="D116" s="89"/>
      <c r="E116" s="451">
        <f t="shared" si="20"/>
        <v>0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493</v>
      </c>
      <c r="B117" s="456" t="s">
        <v>494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495</v>
      </c>
      <c r="B118" s="456" t="s">
        <v>496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497</v>
      </c>
      <c r="B119" s="456" t="s">
        <v>498</v>
      </c>
      <c r="C119" s="89"/>
      <c r="D119" s="89">
        <v>4</v>
      </c>
      <c r="E119" s="451">
        <f t="shared" si="20"/>
        <v>4</v>
      </c>
      <c r="F119" s="451">
        <f t="shared" si="21"/>
        <v>2</v>
      </c>
      <c r="G119" s="89">
        <v>1</v>
      </c>
      <c r="H119" s="89">
        <v>1</v>
      </c>
      <c r="I119" s="89"/>
      <c r="J119" s="89"/>
      <c r="K119" s="452">
        <f t="shared" si="22"/>
        <v>2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499</v>
      </c>
      <c r="B120" s="456" t="s">
        <v>500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501</v>
      </c>
      <c r="B121" s="456" t="s">
        <v>502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503</v>
      </c>
      <c r="B122" s="456" t="s">
        <v>504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505</v>
      </c>
      <c r="B123" s="456" t="s">
        <v>185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506</v>
      </c>
      <c r="B124" s="456" t="s">
        <v>507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508</v>
      </c>
      <c r="B125" s="456" t="s">
        <v>509</v>
      </c>
      <c r="C125" s="89"/>
      <c r="D125" s="89">
        <v>11</v>
      </c>
      <c r="E125" s="451">
        <f t="shared" si="17"/>
        <v>11</v>
      </c>
      <c r="F125" s="451">
        <f t="shared" si="18"/>
        <v>5</v>
      </c>
      <c r="G125" s="89"/>
      <c r="H125" s="89">
        <v>1</v>
      </c>
      <c r="I125" s="89">
        <v>4</v>
      </c>
      <c r="J125" s="89"/>
      <c r="K125" s="452">
        <f t="shared" si="19"/>
        <v>6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510</v>
      </c>
      <c r="B126" s="456" t="s">
        <v>511</v>
      </c>
      <c r="C126" s="89"/>
      <c r="D126" s="89"/>
      <c r="E126" s="451">
        <f t="shared" si="17"/>
        <v>0</v>
      </c>
      <c r="F126" s="451">
        <f t="shared" si="18"/>
        <v>0</v>
      </c>
      <c r="G126" s="89"/>
      <c r="H126" s="89"/>
      <c r="I126" s="89"/>
      <c r="J126" s="89"/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512</v>
      </c>
      <c r="B127" s="456" t="s">
        <v>187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513</v>
      </c>
      <c r="B128" s="456" t="s">
        <v>514</v>
      </c>
      <c r="C128" s="89"/>
      <c r="D128" s="89">
        <v>3</v>
      </c>
      <c r="E128" s="451">
        <f t="shared" si="17"/>
        <v>3</v>
      </c>
      <c r="F128" s="451">
        <f t="shared" si="18"/>
        <v>1</v>
      </c>
      <c r="G128" s="89"/>
      <c r="H128" s="89"/>
      <c r="I128" s="89">
        <v>1</v>
      </c>
      <c r="J128" s="89"/>
      <c r="K128" s="452">
        <f t="shared" si="19"/>
        <v>2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515</v>
      </c>
      <c r="B129" s="456" t="s">
        <v>516</v>
      </c>
      <c r="C129" s="89"/>
      <c r="D129" s="89">
        <v>1</v>
      </c>
      <c r="E129" s="451">
        <f t="shared" si="17"/>
        <v>1</v>
      </c>
      <c r="F129" s="451">
        <f t="shared" si="18"/>
        <v>1</v>
      </c>
      <c r="G129" s="89">
        <v>1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517</v>
      </c>
      <c r="B130" s="456" t="s">
        <v>518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174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49</v>
      </c>
      <c r="B134" s="459"/>
      <c r="C134" s="106" t="s">
        <v>175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176</v>
      </c>
      <c r="B135" s="460"/>
      <c r="C135" s="169">
        <v>361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177</v>
      </c>
      <c r="B136" s="460"/>
      <c r="C136" s="107">
        <v>336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178</v>
      </c>
      <c r="B137" s="460"/>
      <c r="C137" s="107">
        <v>80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177</v>
      </c>
      <c r="B138" s="460"/>
      <c r="C138" s="107">
        <v>63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179</v>
      </c>
      <c r="B139" s="460"/>
      <c r="C139" s="107">
        <v>1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180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181</v>
      </c>
      <c r="B141" s="460"/>
      <c r="C141" s="107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310</v>
      </c>
      <c r="B142" s="460"/>
      <c r="C142" s="107">
        <v>7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182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49</v>
      </c>
      <c r="B145" s="459"/>
      <c r="C145" s="106" t="s">
        <v>175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322</v>
      </c>
      <c r="B146" s="461"/>
      <c r="C146" s="110"/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2" t="s">
        <v>60</v>
      </c>
      <c r="Q146" s="582"/>
      <c r="R146" s="582"/>
      <c r="S146" s="582"/>
      <c r="T146" s="582"/>
      <c r="U146" s="582"/>
      <c r="V146" s="582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183</v>
      </c>
      <c r="B147" s="460"/>
      <c r="C147" s="107">
        <v>52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520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184</v>
      </c>
      <c r="B148" s="460"/>
      <c r="C148" s="107">
        <v>4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655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186</v>
      </c>
      <c r="B149" s="460"/>
      <c r="C149" s="107">
        <v>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188</v>
      </c>
      <c r="B150" s="460"/>
      <c r="C150" s="107">
        <v>0</v>
      </c>
      <c r="D150" s="380"/>
      <c r="E150" s="98"/>
      <c r="F150" s="294" t="s">
        <v>657</v>
      </c>
      <c r="G150" s="294"/>
      <c r="H150" s="293"/>
      <c r="I150" s="293"/>
      <c r="J150" s="293"/>
      <c r="K150" s="293"/>
      <c r="L150" s="293"/>
      <c r="M150" s="112" t="s">
        <v>665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323</v>
      </c>
      <c r="B151" s="460"/>
      <c r="C151" s="107">
        <v>3</v>
      </c>
      <c r="D151" s="380"/>
      <c r="E151" s="98"/>
      <c r="F151" s="294" t="s">
        <v>44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190</v>
      </c>
      <c r="B153" s="102"/>
      <c r="C153" s="380"/>
      <c r="D153" s="380"/>
      <c r="E153" s="98"/>
      <c r="F153" s="680" t="s">
        <v>664</v>
      </c>
      <c r="G153" s="680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49</v>
      </c>
      <c r="B155" s="459"/>
      <c r="C155" s="106" t="s">
        <v>175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192</v>
      </c>
      <c r="B156" s="460"/>
      <c r="C156" s="169">
        <v>3472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194</v>
      </c>
      <c r="B157" s="460"/>
      <c r="C157" s="169">
        <v>1131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195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196</v>
      </c>
      <c r="B160" s="461"/>
      <c r="C160" s="97" t="s">
        <v>12</v>
      </c>
      <c r="D160" s="380"/>
      <c r="E160" s="380"/>
      <c r="F160" s="88"/>
      <c r="G160" s="88"/>
      <c r="H160" s="668"/>
      <c r="I160" s="668"/>
      <c r="J160" s="668"/>
      <c r="K160" s="385"/>
      <c r="L160" s="669"/>
      <c r="M160" s="669"/>
      <c r="N160" s="668"/>
      <c r="O160" s="668"/>
      <c r="P160" s="668"/>
      <c r="Q160" s="668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197</v>
      </c>
      <c r="B161" s="461"/>
      <c r="C161" s="171">
        <v>2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198</v>
      </c>
      <c r="B162" s="461"/>
      <c r="C162" s="17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199</v>
      </c>
      <c r="B163" s="461"/>
      <c r="C163" s="17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200</v>
      </c>
      <c r="B164" s="461"/>
      <c r="C164" s="170">
        <v>18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32"/>
  <sheetViews>
    <sheetView zoomScale="80" zoomScaleNormal="80" workbookViewId="0">
      <selection activeCell="BC20" sqref="BC20"/>
    </sheetView>
  </sheetViews>
  <sheetFormatPr defaultRowHeight="12.75" x14ac:dyDescent="0.2"/>
  <cols>
    <col min="1" max="1" width="4.28515625" customWidth="1"/>
    <col min="2" max="2" width="27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4.42578125" customWidth="1"/>
    <col min="10" max="10" width="7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4.710937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8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39" width="6.140625" customWidth="1"/>
    <col min="40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7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660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7" t="s">
        <v>255</v>
      </c>
      <c r="T1" s="72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661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7"/>
      <c r="T2" s="72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3" t="s">
        <v>202</v>
      </c>
      <c r="B4" s="706" t="s">
        <v>219</v>
      </c>
      <c r="C4" s="709" t="s">
        <v>220</v>
      </c>
      <c r="D4" s="712" t="s">
        <v>221</v>
      </c>
      <c r="E4" s="713"/>
      <c r="F4" s="713"/>
      <c r="G4" s="713"/>
      <c r="H4" s="713"/>
      <c r="I4" s="714"/>
      <c r="J4" s="718" t="s">
        <v>222</v>
      </c>
      <c r="K4" s="719"/>
      <c r="L4" s="719"/>
      <c r="M4" s="719"/>
      <c r="N4" s="719"/>
      <c r="O4" s="720"/>
      <c r="P4" s="728" t="s">
        <v>223</v>
      </c>
      <c r="Q4" s="729"/>
      <c r="R4" s="729"/>
      <c r="S4" s="729"/>
      <c r="T4" s="729"/>
      <c r="U4" s="730"/>
      <c r="V4" s="734" t="s">
        <v>224</v>
      </c>
      <c r="W4" s="735"/>
      <c r="X4" s="735"/>
      <c r="Y4" s="735"/>
      <c r="Z4" s="735"/>
      <c r="AA4" s="736"/>
      <c r="AB4" s="718" t="s">
        <v>225</v>
      </c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42" t="s">
        <v>226</v>
      </c>
      <c r="AO4" s="743"/>
      <c r="AP4" s="743"/>
      <c r="AQ4" s="743"/>
      <c r="AR4" s="743"/>
      <c r="AS4" s="744"/>
      <c r="AT4" s="745" t="s">
        <v>227</v>
      </c>
      <c r="AU4" s="706"/>
      <c r="AV4" s="706"/>
      <c r="AW4" s="706"/>
      <c r="AX4" s="706"/>
      <c r="AY4" s="746"/>
    </row>
    <row r="5" spans="1:51" ht="33.75" customHeight="1" x14ac:dyDescent="0.2">
      <c r="A5" s="704"/>
      <c r="B5" s="707"/>
      <c r="C5" s="710"/>
      <c r="D5" s="715"/>
      <c r="E5" s="716"/>
      <c r="F5" s="716"/>
      <c r="G5" s="716"/>
      <c r="H5" s="716"/>
      <c r="I5" s="717"/>
      <c r="J5" s="721"/>
      <c r="K5" s="722"/>
      <c r="L5" s="722"/>
      <c r="M5" s="722"/>
      <c r="N5" s="722"/>
      <c r="O5" s="723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12" t="s">
        <v>228</v>
      </c>
      <c r="AC5" s="713"/>
      <c r="AD5" s="713"/>
      <c r="AE5" s="713"/>
      <c r="AF5" s="713"/>
      <c r="AG5" s="714"/>
      <c r="AH5" s="712" t="s">
        <v>172</v>
      </c>
      <c r="AI5" s="713"/>
      <c r="AJ5" s="713"/>
      <c r="AK5" s="713"/>
      <c r="AL5" s="713"/>
      <c r="AM5" s="714"/>
      <c r="AN5" s="715" t="s">
        <v>229</v>
      </c>
      <c r="AO5" s="716"/>
      <c r="AP5" s="716"/>
      <c r="AQ5" s="716"/>
      <c r="AR5" s="716"/>
      <c r="AS5" s="717"/>
      <c r="AT5" s="747"/>
      <c r="AU5" s="708"/>
      <c r="AV5" s="708"/>
      <c r="AW5" s="708"/>
      <c r="AX5" s="708"/>
      <c r="AY5" s="748"/>
    </row>
    <row r="6" spans="1:51" ht="12.75" customHeight="1" x14ac:dyDescent="0.2">
      <c r="A6" s="704"/>
      <c r="B6" s="707"/>
      <c r="C6" s="710"/>
      <c r="D6" s="724" t="s">
        <v>230</v>
      </c>
      <c r="E6" s="725" t="s">
        <v>231</v>
      </c>
      <c r="F6" s="725"/>
      <c r="G6" s="725"/>
      <c r="H6" s="725"/>
      <c r="I6" s="726"/>
      <c r="J6" s="724" t="s">
        <v>230</v>
      </c>
      <c r="K6" s="725" t="s">
        <v>231</v>
      </c>
      <c r="L6" s="725"/>
      <c r="M6" s="725"/>
      <c r="N6" s="725"/>
      <c r="O6" s="726"/>
      <c r="P6" s="724" t="s">
        <v>230</v>
      </c>
      <c r="Q6" s="725" t="s">
        <v>231</v>
      </c>
      <c r="R6" s="725"/>
      <c r="S6" s="725"/>
      <c r="T6" s="725"/>
      <c r="U6" s="726"/>
      <c r="V6" s="724" t="s">
        <v>230</v>
      </c>
      <c r="W6" s="725" t="s">
        <v>231</v>
      </c>
      <c r="X6" s="725"/>
      <c r="Y6" s="725"/>
      <c r="Z6" s="725"/>
      <c r="AA6" s="726"/>
      <c r="AB6" s="724" t="s">
        <v>230</v>
      </c>
      <c r="AC6" s="725" t="s">
        <v>231</v>
      </c>
      <c r="AD6" s="725"/>
      <c r="AE6" s="725"/>
      <c r="AF6" s="725"/>
      <c r="AG6" s="726"/>
      <c r="AH6" s="724" t="s">
        <v>230</v>
      </c>
      <c r="AI6" s="725" t="s">
        <v>231</v>
      </c>
      <c r="AJ6" s="725"/>
      <c r="AK6" s="725"/>
      <c r="AL6" s="725"/>
      <c r="AM6" s="726"/>
      <c r="AN6" s="724" t="s">
        <v>230</v>
      </c>
      <c r="AO6" s="725" t="s">
        <v>231</v>
      </c>
      <c r="AP6" s="725"/>
      <c r="AQ6" s="725"/>
      <c r="AR6" s="725"/>
      <c r="AS6" s="726"/>
      <c r="AT6" s="724" t="s">
        <v>230</v>
      </c>
      <c r="AU6" s="725" t="s">
        <v>231</v>
      </c>
      <c r="AV6" s="725"/>
      <c r="AW6" s="725"/>
      <c r="AX6" s="725"/>
      <c r="AY6" s="726"/>
    </row>
    <row r="7" spans="1:51" ht="24" customHeight="1" thickBot="1" x14ac:dyDescent="0.25">
      <c r="A7" s="705"/>
      <c r="B7" s="708"/>
      <c r="C7" s="711"/>
      <c r="D7" s="724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24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24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24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24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24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24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24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216</v>
      </c>
      <c r="C8" s="142"/>
      <c r="D8" s="143">
        <f>E8+F8+G8+H8+I8</f>
        <v>39</v>
      </c>
      <c r="E8" s="119">
        <f>SUM(E9:E24)</f>
        <v>11</v>
      </c>
      <c r="F8" s="119">
        <f>SUM(F9:F24)</f>
        <v>2</v>
      </c>
      <c r="G8" s="119">
        <f>SUM(G9:G24)</f>
        <v>5</v>
      </c>
      <c r="H8" s="119">
        <f>SUM(H9:H24)</f>
        <v>2</v>
      </c>
      <c r="I8" s="144">
        <f>SUM(I9:I24)</f>
        <v>19</v>
      </c>
      <c r="J8" s="143">
        <f>K8+L8+M8+N8+O8</f>
        <v>832</v>
      </c>
      <c r="K8" s="119">
        <f>SUM(K9:K24)</f>
        <v>269</v>
      </c>
      <c r="L8" s="119">
        <f>SUM(L9:L24)</f>
        <v>15</v>
      </c>
      <c r="M8" s="119">
        <f>SUM(M9:M24)</f>
        <v>25</v>
      </c>
      <c r="N8" s="119">
        <f>SUM(N9:N24)</f>
        <v>429</v>
      </c>
      <c r="O8" s="144">
        <f>SUM(O9:O24)</f>
        <v>94</v>
      </c>
      <c r="P8" s="143">
        <f>Q8+R8+S8+T8+U8</f>
        <v>871</v>
      </c>
      <c r="Q8" s="119">
        <f>SUM(Q9:Q24)</f>
        <v>280</v>
      </c>
      <c r="R8" s="119">
        <f>SUM(R9:R24)</f>
        <v>17</v>
      </c>
      <c r="S8" s="119">
        <f>SUM(S9:S24)</f>
        <v>30</v>
      </c>
      <c r="T8" s="119">
        <f>SUM(T9:T24)</f>
        <v>431</v>
      </c>
      <c r="U8" s="144">
        <f>SUM(U9:U24)</f>
        <v>113</v>
      </c>
      <c r="V8" s="143">
        <f>W8+X8+Y8+Z8+AA8</f>
        <v>814</v>
      </c>
      <c r="W8" s="119">
        <f>SUM(W9:W24)</f>
        <v>267</v>
      </c>
      <c r="X8" s="119">
        <f>SUM(X9:X24)</f>
        <v>11</v>
      </c>
      <c r="Y8" s="119">
        <f>SUM(Y9:Y24)</f>
        <v>24</v>
      </c>
      <c r="Z8" s="119">
        <f>SUM(Z9:Z24)</f>
        <v>424</v>
      </c>
      <c r="AA8" s="144">
        <f>SUM(AA9:AA24)</f>
        <v>88</v>
      </c>
      <c r="AB8" s="143">
        <f>AC8+AD8+AE8+AF8+AG8</f>
        <v>547</v>
      </c>
      <c r="AC8" s="119">
        <f>SUM(AC9:AC24)</f>
        <v>30</v>
      </c>
      <c r="AD8" s="119">
        <f>SUM(AD9:AD24)</f>
        <v>1</v>
      </c>
      <c r="AE8" s="119">
        <f>SUM(AE9:AE24)</f>
        <v>23</v>
      </c>
      <c r="AF8" s="119">
        <f>SUM(AF9:AF24)</f>
        <v>415</v>
      </c>
      <c r="AG8" s="144">
        <f>SUM(AG9:AG24)</f>
        <v>78</v>
      </c>
      <c r="AH8" s="143">
        <f>AI8+AJ8+AK8+AL8+AM8</f>
        <v>267</v>
      </c>
      <c r="AI8" s="119">
        <f>SUM(AI9:AI24)</f>
        <v>237</v>
      </c>
      <c r="AJ8" s="119">
        <f>SUM(AJ9:AJ24)</f>
        <v>10</v>
      </c>
      <c r="AK8" s="119">
        <f>SUM(AK9:AK24)</f>
        <v>1</v>
      </c>
      <c r="AL8" s="119">
        <f>SUM(AL9:AL24)</f>
        <v>9</v>
      </c>
      <c r="AM8" s="144">
        <f>SUM(AM9:AM24)</f>
        <v>10</v>
      </c>
      <c r="AN8" s="143">
        <f>AO8+AP8+AQ8+AR8+AS8</f>
        <v>763</v>
      </c>
      <c r="AO8" s="119">
        <f>SUM(AO9:AO24)</f>
        <v>246</v>
      </c>
      <c r="AP8" s="119">
        <f>SUM(AP9:AP24)</f>
        <v>8</v>
      </c>
      <c r="AQ8" s="119">
        <f>SUM(AQ9:AQ24)</f>
        <v>24</v>
      </c>
      <c r="AR8" s="119">
        <f>SUM(AR9:AR24)</f>
        <v>422</v>
      </c>
      <c r="AS8" s="144">
        <f>SUM(AS9:AS24)</f>
        <v>63</v>
      </c>
      <c r="AT8" s="143">
        <f>AU8+AV8+AW8+AX8+AY8</f>
        <v>57</v>
      </c>
      <c r="AU8" s="119">
        <f>SUM(AU9:AU24)</f>
        <v>13</v>
      </c>
      <c r="AV8" s="119">
        <f>SUM(AV9:AV24)</f>
        <v>6</v>
      </c>
      <c r="AW8" s="119">
        <f>SUM(AW9:AW24)</f>
        <v>6</v>
      </c>
      <c r="AX8" s="119">
        <f>SUM(AX9:AX24)</f>
        <v>7</v>
      </c>
      <c r="AY8" s="144">
        <f>SUM(AY9:AY24)</f>
        <v>25</v>
      </c>
    </row>
    <row r="9" spans="1:51" x14ac:dyDescent="0.2">
      <c r="A9" s="116">
        <v>1</v>
      </c>
      <c r="B9" s="116" t="s">
        <v>671</v>
      </c>
      <c r="C9" s="116">
        <v>16</v>
      </c>
      <c r="D9" s="143">
        <f t="shared" ref="D9:D24" si="0">E9+F9+G9+H9+I9</f>
        <v>14</v>
      </c>
      <c r="E9" s="146">
        <v>4</v>
      </c>
      <c r="F9" s="80">
        <v>1</v>
      </c>
      <c r="G9" s="80">
        <v>2</v>
      </c>
      <c r="H9" s="80"/>
      <c r="I9" s="121">
        <v>7</v>
      </c>
      <c r="J9" s="143">
        <f t="shared" ref="J9:J24" si="1">K9+L9+M9+N9+O9</f>
        <v>177</v>
      </c>
      <c r="K9" s="147">
        <v>62</v>
      </c>
      <c r="L9" s="80">
        <v>3</v>
      </c>
      <c r="M9" s="80">
        <v>6</v>
      </c>
      <c r="N9" s="80">
        <v>84</v>
      </c>
      <c r="O9" s="121">
        <v>22</v>
      </c>
      <c r="P9" s="143">
        <f>Q9+R9+S9+T9+U9</f>
        <v>191</v>
      </c>
      <c r="Q9" s="118">
        <f>E9+K9</f>
        <v>66</v>
      </c>
      <c r="R9" s="118">
        <f t="shared" ref="R9:U15" si="2">F9+L9</f>
        <v>4</v>
      </c>
      <c r="S9" s="118">
        <f t="shared" si="2"/>
        <v>8</v>
      </c>
      <c r="T9" s="118">
        <f t="shared" si="2"/>
        <v>84</v>
      </c>
      <c r="U9" s="120">
        <f t="shared" si="2"/>
        <v>29</v>
      </c>
      <c r="V9" s="143">
        <f t="shared" ref="V9:V24" si="3">W9+X9+Y9+Z9+AA9</f>
        <v>179</v>
      </c>
      <c r="W9" s="118">
        <f>AC9+AI9</f>
        <v>63</v>
      </c>
      <c r="X9" s="118">
        <f>AD9+AJ9</f>
        <v>4</v>
      </c>
      <c r="Y9" s="118">
        <f>AE9+AK9</f>
        <v>5</v>
      </c>
      <c r="Z9" s="118">
        <f>AF9+AL9</f>
        <v>84</v>
      </c>
      <c r="AA9" s="120">
        <f>AG9+AM9</f>
        <v>23</v>
      </c>
      <c r="AB9" s="143">
        <f t="shared" ref="AB9:AB24" si="4">AC9+AD9+AE9+AF9+AG9</f>
        <v>115</v>
      </c>
      <c r="AC9" s="80">
        <v>8</v>
      </c>
      <c r="AD9" s="80"/>
      <c r="AE9" s="80">
        <v>4</v>
      </c>
      <c r="AF9" s="80">
        <v>83</v>
      </c>
      <c r="AG9" s="121">
        <v>20</v>
      </c>
      <c r="AH9" s="143">
        <f t="shared" ref="AH9:AH24" si="5">AI9+AJ9+AK9+AL9+AM9</f>
        <v>64</v>
      </c>
      <c r="AI9" s="80">
        <v>55</v>
      </c>
      <c r="AJ9" s="80">
        <v>4</v>
      </c>
      <c r="AK9" s="80">
        <v>1</v>
      </c>
      <c r="AL9" s="80">
        <v>1</v>
      </c>
      <c r="AM9" s="121">
        <v>3</v>
      </c>
      <c r="AN9" s="143">
        <f t="shared" ref="AN9:AN24" si="6">AO9+AP9+AQ9+AR9+AS9</f>
        <v>156</v>
      </c>
      <c r="AO9" s="80">
        <v>55</v>
      </c>
      <c r="AP9" s="80">
        <v>3</v>
      </c>
      <c r="AQ9" s="80">
        <v>5</v>
      </c>
      <c r="AR9" s="80">
        <v>84</v>
      </c>
      <c r="AS9" s="121">
        <v>9</v>
      </c>
      <c r="AT9" s="143">
        <f t="shared" ref="AT9:AT24" si="7">AU9+AV9+AW9+AX9+AY9</f>
        <v>12</v>
      </c>
      <c r="AU9" s="118">
        <f>Q9-W9</f>
        <v>3</v>
      </c>
      <c r="AV9" s="118">
        <f>R9-X9</f>
        <v>0</v>
      </c>
      <c r="AW9" s="118">
        <f>S9-Y9</f>
        <v>3</v>
      </c>
      <c r="AX9" s="118">
        <f>T9-Z9</f>
        <v>0</v>
      </c>
      <c r="AY9" s="120">
        <f>U9-AA9</f>
        <v>6</v>
      </c>
    </row>
    <row r="10" spans="1:51" x14ac:dyDescent="0.2">
      <c r="A10" s="116">
        <v>2</v>
      </c>
      <c r="B10" s="116" t="s">
        <v>672</v>
      </c>
      <c r="C10" s="116">
        <v>11</v>
      </c>
      <c r="D10" s="143">
        <f t="shared" si="0"/>
        <v>15</v>
      </c>
      <c r="E10" s="146">
        <v>4</v>
      </c>
      <c r="F10" s="80"/>
      <c r="G10" s="80">
        <v>2</v>
      </c>
      <c r="H10" s="80">
        <v>2</v>
      </c>
      <c r="I10" s="121">
        <v>7</v>
      </c>
      <c r="J10" s="143">
        <f t="shared" si="1"/>
        <v>223</v>
      </c>
      <c r="K10" s="147">
        <v>101</v>
      </c>
      <c r="L10" s="80">
        <v>7</v>
      </c>
      <c r="M10" s="80">
        <v>10</v>
      </c>
      <c r="N10" s="80">
        <v>70</v>
      </c>
      <c r="O10" s="121">
        <v>35</v>
      </c>
      <c r="P10" s="143">
        <f t="shared" ref="P10:P24" si="8">Q10+R10+S10+T10+U10</f>
        <v>238</v>
      </c>
      <c r="Q10" s="118">
        <f t="shared" ref="Q10:Q24" si="9">E10+K10</f>
        <v>105</v>
      </c>
      <c r="R10" s="118">
        <f t="shared" si="2"/>
        <v>7</v>
      </c>
      <c r="S10" s="118">
        <f t="shared" si="2"/>
        <v>12</v>
      </c>
      <c r="T10" s="118">
        <f t="shared" si="2"/>
        <v>72</v>
      </c>
      <c r="U10" s="120">
        <f t="shared" si="2"/>
        <v>42</v>
      </c>
      <c r="V10" s="143">
        <f t="shared" si="3"/>
        <v>218</v>
      </c>
      <c r="W10" s="118">
        <f>AC10+AI10</f>
        <v>99</v>
      </c>
      <c r="X10" s="118">
        <f t="shared" ref="W10:AA24" si="10">AD10+AJ10</f>
        <v>4</v>
      </c>
      <c r="Y10" s="118">
        <f t="shared" si="10"/>
        <v>11</v>
      </c>
      <c r="Z10" s="118">
        <f t="shared" si="10"/>
        <v>70</v>
      </c>
      <c r="AA10" s="120">
        <f t="shared" si="10"/>
        <v>34</v>
      </c>
      <c r="AB10" s="143">
        <f t="shared" si="4"/>
        <v>119</v>
      </c>
      <c r="AC10" s="80">
        <v>9</v>
      </c>
      <c r="AD10" s="80"/>
      <c r="AE10" s="80">
        <v>11</v>
      </c>
      <c r="AF10" s="80">
        <v>67</v>
      </c>
      <c r="AG10" s="121">
        <v>32</v>
      </c>
      <c r="AH10" s="143">
        <f t="shared" si="5"/>
        <v>99</v>
      </c>
      <c r="AI10" s="80">
        <v>90</v>
      </c>
      <c r="AJ10" s="80">
        <v>4</v>
      </c>
      <c r="AK10" s="80"/>
      <c r="AL10" s="80">
        <v>3</v>
      </c>
      <c r="AM10" s="121">
        <v>2</v>
      </c>
      <c r="AN10" s="143">
        <f t="shared" si="6"/>
        <v>202</v>
      </c>
      <c r="AO10" s="80">
        <v>94</v>
      </c>
      <c r="AP10" s="80">
        <v>3</v>
      </c>
      <c r="AQ10" s="80">
        <v>11</v>
      </c>
      <c r="AR10" s="80">
        <v>68</v>
      </c>
      <c r="AS10" s="121">
        <v>26</v>
      </c>
      <c r="AT10" s="143">
        <f t="shared" si="7"/>
        <v>20</v>
      </c>
      <c r="AU10" s="118">
        <f t="shared" ref="AU10:AY24" si="11">Q10-W10</f>
        <v>6</v>
      </c>
      <c r="AV10" s="118">
        <f t="shared" si="11"/>
        <v>3</v>
      </c>
      <c r="AW10" s="118">
        <f t="shared" si="11"/>
        <v>1</v>
      </c>
      <c r="AX10" s="118">
        <f t="shared" si="11"/>
        <v>2</v>
      </c>
      <c r="AY10" s="120">
        <f t="shared" si="11"/>
        <v>8</v>
      </c>
    </row>
    <row r="11" spans="1:51" x14ac:dyDescent="0.2">
      <c r="A11" s="116">
        <v>3</v>
      </c>
      <c r="B11" s="116" t="s">
        <v>673</v>
      </c>
      <c r="C11" s="116">
        <v>11</v>
      </c>
      <c r="D11" s="143">
        <f t="shared" si="0"/>
        <v>10</v>
      </c>
      <c r="E11" s="146">
        <v>3</v>
      </c>
      <c r="F11" s="80">
        <v>1</v>
      </c>
      <c r="G11" s="80">
        <v>1</v>
      </c>
      <c r="H11" s="80"/>
      <c r="I11" s="121">
        <v>5</v>
      </c>
      <c r="J11" s="143">
        <f t="shared" si="1"/>
        <v>250</v>
      </c>
      <c r="K11" s="147">
        <v>105</v>
      </c>
      <c r="L11" s="80">
        <v>5</v>
      </c>
      <c r="M11" s="80">
        <v>9</v>
      </c>
      <c r="N11" s="80">
        <v>95</v>
      </c>
      <c r="O11" s="121">
        <v>36</v>
      </c>
      <c r="P11" s="143">
        <f t="shared" si="8"/>
        <v>260</v>
      </c>
      <c r="Q11" s="118">
        <f t="shared" si="9"/>
        <v>108</v>
      </c>
      <c r="R11" s="118">
        <f t="shared" si="2"/>
        <v>6</v>
      </c>
      <c r="S11" s="118">
        <f t="shared" si="2"/>
        <v>10</v>
      </c>
      <c r="T11" s="118">
        <f t="shared" si="2"/>
        <v>95</v>
      </c>
      <c r="U11" s="120">
        <f t="shared" si="2"/>
        <v>41</v>
      </c>
      <c r="V11" s="143">
        <f>W11+X11+Y11+Z11+AA11</f>
        <v>235</v>
      </c>
      <c r="W11" s="118">
        <f t="shared" si="10"/>
        <v>104</v>
      </c>
      <c r="X11" s="118">
        <f t="shared" si="10"/>
        <v>3</v>
      </c>
      <c r="Y11" s="118">
        <f t="shared" si="10"/>
        <v>8</v>
      </c>
      <c r="Z11" s="118">
        <f t="shared" si="10"/>
        <v>90</v>
      </c>
      <c r="AA11" s="120">
        <f t="shared" si="10"/>
        <v>30</v>
      </c>
      <c r="AB11" s="143">
        <f>AC11+AD11+AE11+AF11+AG11</f>
        <v>131</v>
      </c>
      <c r="AC11" s="80">
        <v>12</v>
      </c>
      <c r="AD11" s="80">
        <v>1</v>
      </c>
      <c r="AE11" s="80">
        <v>8</v>
      </c>
      <c r="AF11" s="80">
        <v>85</v>
      </c>
      <c r="AG11" s="121">
        <v>25</v>
      </c>
      <c r="AH11" s="143">
        <f t="shared" si="5"/>
        <v>104</v>
      </c>
      <c r="AI11" s="80">
        <v>92</v>
      </c>
      <c r="AJ11" s="80">
        <v>2</v>
      </c>
      <c r="AK11" s="80"/>
      <c r="AL11" s="80">
        <v>5</v>
      </c>
      <c r="AM11" s="121">
        <v>5</v>
      </c>
      <c r="AN11" s="143">
        <f t="shared" si="6"/>
        <v>224</v>
      </c>
      <c r="AO11" s="80">
        <v>97</v>
      </c>
      <c r="AP11" s="80">
        <v>2</v>
      </c>
      <c r="AQ11" s="80">
        <v>8</v>
      </c>
      <c r="AR11" s="80">
        <v>90</v>
      </c>
      <c r="AS11" s="121">
        <v>27</v>
      </c>
      <c r="AT11" s="143">
        <f t="shared" si="7"/>
        <v>25</v>
      </c>
      <c r="AU11" s="118">
        <f t="shared" si="11"/>
        <v>4</v>
      </c>
      <c r="AV11" s="118">
        <f t="shared" si="11"/>
        <v>3</v>
      </c>
      <c r="AW11" s="118">
        <f t="shared" si="11"/>
        <v>2</v>
      </c>
      <c r="AX11" s="118">
        <f t="shared" si="11"/>
        <v>5</v>
      </c>
      <c r="AY11" s="120">
        <f t="shared" si="11"/>
        <v>11</v>
      </c>
    </row>
    <row r="12" spans="1:51" x14ac:dyDescent="0.2">
      <c r="A12" s="116">
        <v>4</v>
      </c>
      <c r="B12" s="116" t="s">
        <v>674</v>
      </c>
      <c r="C12" s="116">
        <v>31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91</v>
      </c>
      <c r="K12" s="147">
        <v>1</v>
      </c>
      <c r="L12" s="80"/>
      <c r="M12" s="80"/>
      <c r="N12" s="80">
        <v>89</v>
      </c>
      <c r="O12" s="121">
        <v>1</v>
      </c>
      <c r="P12" s="143">
        <f t="shared" si="8"/>
        <v>91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89</v>
      </c>
      <c r="U12" s="120">
        <f t="shared" si="2"/>
        <v>1</v>
      </c>
      <c r="V12" s="143">
        <f t="shared" si="3"/>
        <v>91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89</v>
      </c>
      <c r="AA12" s="120">
        <f t="shared" si="10"/>
        <v>1</v>
      </c>
      <c r="AB12" s="143">
        <f t="shared" si="4"/>
        <v>91</v>
      </c>
      <c r="AC12" s="80">
        <v>1</v>
      </c>
      <c r="AD12" s="80"/>
      <c r="AE12" s="80"/>
      <c r="AF12" s="80">
        <v>89</v>
      </c>
      <c r="AG12" s="121">
        <v>1</v>
      </c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90</v>
      </c>
      <c r="AO12" s="80"/>
      <c r="AP12" s="80"/>
      <c r="AQ12" s="80"/>
      <c r="AR12" s="80">
        <v>89</v>
      </c>
      <c r="AS12" s="121">
        <v>1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16" t="s">
        <v>675</v>
      </c>
      <c r="C13" s="116">
        <v>20</v>
      </c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91</v>
      </c>
      <c r="K13" s="147"/>
      <c r="L13" s="80"/>
      <c r="M13" s="80"/>
      <c r="N13" s="80">
        <v>91</v>
      </c>
      <c r="O13" s="121"/>
      <c r="P13" s="143">
        <f t="shared" si="8"/>
        <v>91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91</v>
      </c>
      <c r="U13" s="120">
        <f t="shared" si="2"/>
        <v>0</v>
      </c>
      <c r="V13" s="143">
        <f t="shared" si="3"/>
        <v>91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91</v>
      </c>
      <c r="AA13" s="120">
        <f t="shared" si="10"/>
        <v>0</v>
      </c>
      <c r="AB13" s="143">
        <f t="shared" si="4"/>
        <v>91</v>
      </c>
      <c r="AC13" s="80"/>
      <c r="AD13" s="80"/>
      <c r="AE13" s="80"/>
      <c r="AF13" s="80">
        <v>91</v>
      </c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91</v>
      </c>
      <c r="AO13" s="80"/>
      <c r="AP13" s="80"/>
      <c r="AQ13" s="80"/>
      <c r="AR13" s="80">
        <v>91</v>
      </c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23" si="12">E16+F16+G16+H16+I16</f>
        <v>0</v>
      </c>
      <c r="E16" s="146"/>
      <c r="F16" s="80"/>
      <c r="G16" s="80"/>
      <c r="H16" s="80"/>
      <c r="I16" s="121"/>
      <c r="J16" s="143">
        <f t="shared" ref="J16:J23" si="13">K16+L16+M16+N16+O16</f>
        <v>0</v>
      </c>
      <c r="K16" s="147"/>
      <c r="L16" s="80"/>
      <c r="M16" s="80"/>
      <c r="N16" s="80"/>
      <c r="O16" s="121"/>
      <c r="P16" s="143">
        <f t="shared" ref="P16:P23" si="14">Q16+R16+S16+T16+U16</f>
        <v>0</v>
      </c>
      <c r="Q16" s="118">
        <f t="shared" ref="Q16:Q23" si="15">E16+K16</f>
        <v>0</v>
      </c>
      <c r="R16" s="118">
        <f t="shared" ref="R16:R23" si="16">F16+L16</f>
        <v>0</v>
      </c>
      <c r="S16" s="118">
        <f t="shared" ref="S16:S23" si="17">G16+M16</f>
        <v>0</v>
      </c>
      <c r="T16" s="118">
        <f t="shared" ref="T16:T23" si="18">H16+N16</f>
        <v>0</v>
      </c>
      <c r="U16" s="120">
        <f t="shared" ref="U16:U23" si="19">I16+O16</f>
        <v>0</v>
      </c>
      <c r="V16" s="143">
        <f t="shared" ref="V16:V23" si="20">W16+X16+Y16+Z16+AA16</f>
        <v>0</v>
      </c>
      <c r="W16" s="118">
        <f t="shared" ref="W16:W23" si="21">AC16+AI16</f>
        <v>0</v>
      </c>
      <c r="X16" s="118">
        <f t="shared" ref="X16:X23" si="22">AD16+AJ16</f>
        <v>0</v>
      </c>
      <c r="Y16" s="118">
        <f t="shared" ref="Y16:Y23" si="23">AE16+AK16</f>
        <v>0</v>
      </c>
      <c r="Z16" s="118">
        <f t="shared" ref="Z16:Z23" si="24">AF16+AL16</f>
        <v>0</v>
      </c>
      <c r="AA16" s="120">
        <f t="shared" ref="AA16:AA23" si="25">AG16+AM16</f>
        <v>0</v>
      </c>
      <c r="AB16" s="143">
        <f t="shared" ref="AB16:AB23" si="26">AC16+AD16+AE16+AF16+AG16</f>
        <v>0</v>
      </c>
      <c r="AC16" s="80"/>
      <c r="AD16" s="80"/>
      <c r="AE16" s="80"/>
      <c r="AF16" s="80"/>
      <c r="AG16" s="121"/>
      <c r="AH16" s="143">
        <f t="shared" ref="AH16:AH23" si="27">AI16+AJ16+AK16+AL16+AM16</f>
        <v>0</v>
      </c>
      <c r="AI16" s="80"/>
      <c r="AJ16" s="80"/>
      <c r="AK16" s="80"/>
      <c r="AL16" s="80"/>
      <c r="AM16" s="121"/>
      <c r="AN16" s="143">
        <f t="shared" ref="AN16:AN23" si="28">AO16+AP16+AQ16+AR16+AS16</f>
        <v>0</v>
      </c>
      <c r="AO16" s="80"/>
      <c r="AP16" s="80"/>
      <c r="AQ16" s="80"/>
      <c r="AR16" s="80"/>
      <c r="AS16" s="121"/>
      <c r="AT16" s="143">
        <f t="shared" ref="AT16:AT23" si="29">AU16+AV16+AW16+AX16+AY16</f>
        <v>0</v>
      </c>
      <c r="AU16" s="118">
        <f t="shared" ref="AU16:AU23" si="30">Q16-W16</f>
        <v>0</v>
      </c>
      <c r="AV16" s="118">
        <f t="shared" ref="AV16:AV23" si="31">R16-X16</f>
        <v>0</v>
      </c>
      <c r="AW16" s="118">
        <f t="shared" ref="AW16:AW23" si="32">S16-Y16</f>
        <v>0</v>
      </c>
      <c r="AX16" s="118">
        <f t="shared" ref="AX16:AX23" si="33">T16-Z16</f>
        <v>0</v>
      </c>
      <c r="AY16" s="120">
        <f t="shared" ref="AY16:AY23" si="34">U16-AA16</f>
        <v>0</v>
      </c>
    </row>
    <row r="17" spans="1:58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8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8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8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8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8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8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8" ht="13.5" thickBot="1" x14ac:dyDescent="0.25">
      <c r="A24" s="122"/>
      <c r="B24" s="148"/>
      <c r="C24" s="122"/>
      <c r="D24" s="149">
        <f t="shared" si="0"/>
        <v>0</v>
      </c>
      <c r="E24" s="125"/>
      <c r="F24" s="125"/>
      <c r="G24" s="125"/>
      <c r="H24" s="125"/>
      <c r="I24" s="123"/>
      <c r="J24" s="149">
        <f t="shared" si="1"/>
        <v>0</v>
      </c>
      <c r="K24" s="150"/>
      <c r="L24" s="125"/>
      <c r="M24" s="125"/>
      <c r="N24" s="125"/>
      <c r="O24" s="123"/>
      <c r="P24" s="149">
        <f t="shared" si="8"/>
        <v>0</v>
      </c>
      <c r="Q24" s="151">
        <f t="shared" si="9"/>
        <v>0</v>
      </c>
      <c r="R24" s="151">
        <f t="shared" ref="R24" si="35">F24+L24</f>
        <v>0</v>
      </c>
      <c r="S24" s="151">
        <f t="shared" ref="S24" si="36">G24+M24</f>
        <v>0</v>
      </c>
      <c r="T24" s="151">
        <f t="shared" ref="T24" si="37">H24+N24</f>
        <v>0</v>
      </c>
      <c r="U24" s="152">
        <f t="shared" ref="U24" si="38">I24+O24</f>
        <v>0</v>
      </c>
      <c r="V24" s="149">
        <f t="shared" si="3"/>
        <v>0</v>
      </c>
      <c r="W24" s="151">
        <f t="shared" si="10"/>
        <v>0</v>
      </c>
      <c r="X24" s="151">
        <f t="shared" si="10"/>
        <v>0</v>
      </c>
      <c r="Y24" s="151">
        <f t="shared" si="10"/>
        <v>0</v>
      </c>
      <c r="Z24" s="151">
        <f t="shared" si="10"/>
        <v>0</v>
      </c>
      <c r="AA24" s="152">
        <f t="shared" si="10"/>
        <v>0</v>
      </c>
      <c r="AB24" s="149">
        <f t="shared" si="4"/>
        <v>0</v>
      </c>
      <c r="AC24" s="125"/>
      <c r="AD24" s="125"/>
      <c r="AE24" s="125"/>
      <c r="AF24" s="125"/>
      <c r="AG24" s="123"/>
      <c r="AH24" s="149">
        <f t="shared" si="5"/>
        <v>0</v>
      </c>
      <c r="AI24" s="125"/>
      <c r="AJ24" s="125"/>
      <c r="AK24" s="125"/>
      <c r="AL24" s="125"/>
      <c r="AM24" s="123"/>
      <c r="AN24" s="149">
        <f t="shared" si="6"/>
        <v>0</v>
      </c>
      <c r="AO24" s="125"/>
      <c r="AP24" s="125"/>
      <c r="AQ24" s="125"/>
      <c r="AR24" s="125"/>
      <c r="AS24" s="123"/>
      <c r="AT24" s="149">
        <f t="shared" si="7"/>
        <v>0</v>
      </c>
      <c r="AU24" s="151">
        <f t="shared" si="11"/>
        <v>0</v>
      </c>
      <c r="AV24" s="151">
        <f t="shared" si="11"/>
        <v>0</v>
      </c>
      <c r="AW24" s="151">
        <f t="shared" si="11"/>
        <v>0</v>
      </c>
      <c r="AX24" s="151">
        <f t="shared" si="11"/>
        <v>0</v>
      </c>
      <c r="AY24" s="152">
        <f t="shared" si="11"/>
        <v>0</v>
      </c>
    </row>
    <row r="26" spans="1:58" ht="12.75" customHeight="1" x14ac:dyDescent="0.2">
      <c r="AU26" s="749" t="s">
        <v>60</v>
      </c>
      <c r="AV26" s="749"/>
      <c r="AW26" s="749"/>
      <c r="AX26" s="749"/>
      <c r="AY26" s="749"/>
      <c r="AZ26" s="749"/>
      <c r="BA26" s="749"/>
      <c r="BB26" s="749"/>
      <c r="BC26" s="749"/>
      <c r="BD26" s="539"/>
      <c r="BE26" s="539"/>
      <c r="BF26" s="539"/>
    </row>
    <row r="27" spans="1:58" x14ac:dyDescent="0.2">
      <c r="AU27" s="740" t="s">
        <v>520</v>
      </c>
      <c r="AV27" s="740"/>
      <c r="AW27" s="740"/>
      <c r="AX27" s="740"/>
      <c r="AY27" s="740"/>
      <c r="AZ27" s="740"/>
      <c r="BA27" s="740"/>
      <c r="BB27" s="740"/>
      <c r="BC27" s="740"/>
    </row>
    <row r="28" spans="1:58" x14ac:dyDescent="0.2">
      <c r="AT28" s="741" t="s">
        <v>655</v>
      </c>
      <c r="AU28" s="741"/>
      <c r="AV28" s="741"/>
      <c r="AW28" s="741"/>
      <c r="AX28" s="741"/>
      <c r="AY28" s="741"/>
      <c r="AZ28" s="741"/>
      <c r="BA28" s="741"/>
      <c r="BB28" s="741"/>
      <c r="BC28" s="741"/>
    </row>
    <row r="30" spans="1:58" ht="16.5" x14ac:dyDescent="0.25">
      <c r="AO30" s="127" t="s">
        <v>191</v>
      </c>
      <c r="AP30" t="s">
        <v>656</v>
      </c>
      <c r="AT30" s="128" t="s">
        <v>657</v>
      </c>
      <c r="AU30" s="130"/>
      <c r="AV30" s="130"/>
      <c r="AW30" s="130"/>
      <c r="AX30" s="130"/>
      <c r="AY30" s="131" t="s">
        <v>659</v>
      </c>
      <c r="AZ30" s="132"/>
      <c r="BA30" s="133"/>
      <c r="BB30" s="133"/>
    </row>
    <row r="31" spans="1:58" ht="16.5" x14ac:dyDescent="0.25">
      <c r="AO31" s="134"/>
      <c r="AT31" s="128"/>
      <c r="AU31" s="130"/>
      <c r="AV31" s="130"/>
      <c r="AW31" s="130"/>
      <c r="AX31" s="130"/>
      <c r="AY31" s="135"/>
      <c r="AZ31" s="135"/>
      <c r="BA31" s="133"/>
      <c r="BB31" s="133"/>
    </row>
    <row r="32" spans="1:58" x14ac:dyDescent="0.2">
      <c r="AO32" s="76"/>
      <c r="AT32" s="7" t="s">
        <v>658</v>
      </c>
      <c r="AU32" s="76"/>
      <c r="AV32" s="76"/>
      <c r="AW32" s="76"/>
      <c r="AX32" s="76"/>
      <c r="AY32" s="7" t="s">
        <v>126</v>
      </c>
      <c r="AZ32" s="76"/>
      <c r="BA32" s="76"/>
      <c r="BB32" s="76"/>
    </row>
  </sheetData>
  <mergeCells count="33">
    <mergeCell ref="AU27:BC27"/>
    <mergeCell ref="AT28:BC28"/>
    <mergeCell ref="AN4:AS4"/>
    <mergeCell ref="AT4:AY5"/>
    <mergeCell ref="AN5:AS5"/>
    <mergeCell ref="AN6:AN7"/>
    <mergeCell ref="AO6:AS6"/>
    <mergeCell ref="AT6:AT7"/>
    <mergeCell ref="AU6:AY6"/>
    <mergeCell ref="AU26:BC26"/>
    <mergeCell ref="AB6:AB7"/>
    <mergeCell ref="AC6:AG6"/>
    <mergeCell ref="AH5:AM5"/>
    <mergeCell ref="AB5:AG5"/>
    <mergeCell ref="AB4:AM4"/>
    <mergeCell ref="AH6:AH7"/>
    <mergeCell ref="AI6:AM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5">
    <cfRule type="cellIs" priority="1" operator="notEqual">
      <formula>$AT$8</formula>
    </cfRule>
  </conditionalFormatting>
  <pageMargins left="0.54" right="0.2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5"/>
  <sheetViews>
    <sheetView zoomScale="90" zoomScaleNormal="90" workbookViewId="0">
      <selection activeCell="B9" sqref="B9:B1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6" width="4.7109375" customWidth="1"/>
    <col min="7" max="7" width="3.85546875" customWidth="1"/>
    <col min="8" max="21" width="4.7109375" customWidth="1"/>
    <col min="22" max="22" width="3.140625" customWidth="1"/>
    <col min="23" max="23" width="4.7109375" customWidth="1"/>
    <col min="24" max="24" width="10.42578125" customWidth="1"/>
    <col min="25" max="25" width="7.5703125" customWidth="1"/>
    <col min="26" max="26" width="8" customWidth="1"/>
    <col min="27" max="27" width="7.42578125" customWidth="1"/>
    <col min="28" max="28" width="7.7109375" customWidth="1"/>
    <col min="29" max="29" width="6.5703125" customWidth="1"/>
    <col min="30" max="30" width="7.85546875" customWidth="1"/>
    <col min="31" max="31" width="7" customWidth="1"/>
    <col min="32" max="32" width="7.28515625" customWidth="1"/>
    <col min="33" max="33" width="6.42578125" customWidth="1"/>
    <col min="34" max="34" width="5.85546875" customWidth="1"/>
    <col min="35" max="35" width="6.140625" customWidth="1"/>
    <col min="36" max="36" width="5.5703125" customWidth="1"/>
    <col min="37" max="37" width="6.7109375" customWidth="1"/>
    <col min="38" max="38" width="6.42578125" customWidth="1"/>
    <col min="39" max="39" width="6.5703125" customWidth="1"/>
    <col min="40" max="43" width="4.7109375" customWidth="1"/>
    <col min="44" max="44" width="4.42578125" customWidth="1"/>
    <col min="45" max="45" width="8.5703125" customWidth="1"/>
    <col min="46" max="49" width="4.7109375" customWidth="1"/>
    <col min="50" max="50" width="6.42578125" customWidth="1"/>
    <col min="51" max="51" width="7" customWidth="1"/>
    <col min="52" max="52" width="7.7109375" customWidth="1"/>
    <col min="53" max="58" width="4.7109375" customWidth="1"/>
  </cols>
  <sheetData>
    <row r="1" spans="1:58" x14ac:dyDescent="0.2">
      <c r="B1" s="115" t="s">
        <v>201</v>
      </c>
      <c r="C1" s="113"/>
      <c r="X1" s="113"/>
      <c r="AS1" s="113"/>
      <c r="AZ1" s="113"/>
    </row>
    <row r="2" spans="1:58" s="65" customFormat="1" ht="30" customHeight="1" x14ac:dyDescent="0.2">
      <c r="B2" s="202"/>
      <c r="C2" s="707" t="s">
        <v>670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202"/>
      <c r="Y2" s="202"/>
      <c r="Z2" s="202"/>
      <c r="AA2" s="202"/>
      <c r="AB2" s="750" t="s">
        <v>255</v>
      </c>
      <c r="AC2" s="750"/>
      <c r="AD2" s="750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263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3" t="s">
        <v>237</v>
      </c>
      <c r="B4" s="775" t="s">
        <v>264</v>
      </c>
      <c r="C4" s="754" t="s">
        <v>261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6"/>
      <c r="X4" s="754" t="s">
        <v>261</v>
      </c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6"/>
      <c r="AS4" s="764" t="s">
        <v>262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74"/>
      <c r="B5" s="776"/>
      <c r="C5" s="747" t="s">
        <v>203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48"/>
      <c r="X5" s="747" t="s">
        <v>204</v>
      </c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48"/>
      <c r="AS5" s="767" t="s">
        <v>203</v>
      </c>
      <c r="AT5" s="768"/>
      <c r="AU5" s="768"/>
      <c r="AV5" s="768"/>
      <c r="AW5" s="768"/>
      <c r="AX5" s="768"/>
      <c r="AY5" s="769"/>
      <c r="AZ5" s="770" t="s">
        <v>204</v>
      </c>
      <c r="BA5" s="771"/>
      <c r="BB5" s="771"/>
      <c r="BC5" s="771"/>
      <c r="BD5" s="771"/>
      <c r="BE5" s="771"/>
      <c r="BF5" s="772"/>
    </row>
    <row r="6" spans="1:58" x14ac:dyDescent="0.2">
      <c r="A6" s="774"/>
      <c r="B6" s="776"/>
      <c r="C6" s="757" t="s">
        <v>205</v>
      </c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9"/>
      <c r="X6" s="757" t="s">
        <v>205</v>
      </c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9"/>
      <c r="AS6" s="757" t="s">
        <v>205</v>
      </c>
      <c r="AT6" s="758"/>
      <c r="AU6" s="758"/>
      <c r="AV6" s="758"/>
      <c r="AW6" s="758"/>
      <c r="AX6" s="758"/>
      <c r="AY6" s="759"/>
      <c r="AZ6" s="761" t="s">
        <v>205</v>
      </c>
      <c r="BA6" s="762"/>
      <c r="BB6" s="762"/>
      <c r="BC6" s="762"/>
      <c r="BD6" s="762"/>
      <c r="BE6" s="762"/>
      <c r="BF6" s="763"/>
    </row>
    <row r="7" spans="1:58" s="209" customFormat="1" ht="24" customHeight="1" x14ac:dyDescent="0.2">
      <c r="A7" s="774"/>
      <c r="B7" s="777"/>
      <c r="C7" s="205" t="s">
        <v>87</v>
      </c>
      <c r="D7" s="206">
        <v>1</v>
      </c>
      <c r="E7" s="206" t="s">
        <v>53</v>
      </c>
      <c r="F7" s="206" t="s">
        <v>238</v>
      </c>
      <c r="G7" s="206" t="s">
        <v>239</v>
      </c>
      <c r="H7" s="206" t="s">
        <v>206</v>
      </c>
      <c r="I7" s="206" t="s">
        <v>207</v>
      </c>
      <c r="J7" s="206" t="s">
        <v>208</v>
      </c>
      <c r="K7" s="206" t="s">
        <v>265</v>
      </c>
      <c r="L7" s="206" t="s">
        <v>266</v>
      </c>
      <c r="M7" s="206" t="s">
        <v>267</v>
      </c>
      <c r="N7" s="206" t="s">
        <v>268</v>
      </c>
      <c r="O7" s="206" t="s">
        <v>269</v>
      </c>
      <c r="P7" s="206" t="s">
        <v>270</v>
      </c>
      <c r="Q7" s="206" t="s">
        <v>209</v>
      </c>
      <c r="R7" s="206" t="s">
        <v>210</v>
      </c>
      <c r="S7" s="206" t="s">
        <v>211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87</v>
      </c>
      <c r="Y7" s="206">
        <v>1</v>
      </c>
      <c r="Z7" s="206" t="s">
        <v>53</v>
      </c>
      <c r="AA7" s="206" t="s">
        <v>238</v>
      </c>
      <c r="AB7" s="206" t="s">
        <v>239</v>
      </c>
      <c r="AC7" s="206" t="s">
        <v>206</v>
      </c>
      <c r="AD7" s="206" t="s">
        <v>207</v>
      </c>
      <c r="AE7" s="206" t="s">
        <v>208</v>
      </c>
      <c r="AF7" s="206" t="s">
        <v>265</v>
      </c>
      <c r="AG7" s="206" t="s">
        <v>266</v>
      </c>
      <c r="AH7" s="206" t="s">
        <v>267</v>
      </c>
      <c r="AI7" s="206" t="s">
        <v>268</v>
      </c>
      <c r="AJ7" s="206" t="s">
        <v>269</v>
      </c>
      <c r="AK7" s="206" t="s">
        <v>270</v>
      </c>
      <c r="AL7" s="206" t="s">
        <v>209</v>
      </c>
      <c r="AM7" s="206" t="s">
        <v>210</v>
      </c>
      <c r="AN7" s="206" t="s">
        <v>211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87</v>
      </c>
      <c r="AT7" s="206">
        <v>1</v>
      </c>
      <c r="AU7" s="206" t="s">
        <v>53</v>
      </c>
      <c r="AV7" s="206" t="s">
        <v>238</v>
      </c>
      <c r="AW7" s="206" t="s">
        <v>206</v>
      </c>
      <c r="AX7" s="206" t="s">
        <v>207</v>
      </c>
      <c r="AY7" s="207">
        <v>4</v>
      </c>
      <c r="AZ7" s="208" t="s">
        <v>87</v>
      </c>
      <c r="BA7" s="206">
        <v>1</v>
      </c>
      <c r="BB7" s="206" t="s">
        <v>53</v>
      </c>
      <c r="BC7" s="206" t="s">
        <v>238</v>
      </c>
      <c r="BD7" s="206" t="s">
        <v>206</v>
      </c>
      <c r="BE7" s="206" t="s">
        <v>207</v>
      </c>
      <c r="BF7" s="207">
        <v>4</v>
      </c>
    </row>
    <row r="8" spans="1:58" x14ac:dyDescent="0.2">
      <c r="A8" s="210"/>
      <c r="B8" s="211" t="s">
        <v>240</v>
      </c>
      <c r="C8" s="143">
        <f t="shared" ref="C8:C18" si="0">D8+E8+F8+G8+H8+I8+J8+K8+L8+M8+N8+O8+P8+Q8+R8+S8+T8+U8+V8+W8</f>
        <v>15</v>
      </c>
      <c r="D8" s="118">
        <f t="shared" ref="D8:W8" si="1">SUM(D9:D18)</f>
        <v>6</v>
      </c>
      <c r="E8" s="118">
        <f t="shared" si="1"/>
        <v>1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18" si="2">Y8+Z8+AA8+AB8+AC8+AD8+AE8+AF8+AG8+AH8+AI8+AJ8+AK8+AL8+AM8+AN8+AO8+AP8+AQ8+AR8</f>
        <v>9</v>
      </c>
      <c r="Y8" s="118">
        <f t="shared" ref="Y8:AR8" si="3">SUM(Y9:Y18)</f>
        <v>7</v>
      </c>
      <c r="Z8" s="118">
        <f t="shared" si="3"/>
        <v>0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22</v>
      </c>
      <c r="AT8" s="118">
        <f t="shared" ref="AT8:AY8" si="4">SUM(AT9:AT18)</f>
        <v>15</v>
      </c>
      <c r="AU8" s="118">
        <f t="shared" si="4"/>
        <v>5</v>
      </c>
      <c r="AV8" s="118">
        <f t="shared" si="4"/>
        <v>0</v>
      </c>
      <c r="AW8" s="118">
        <f t="shared" si="4"/>
        <v>1</v>
      </c>
      <c r="AX8" s="118">
        <f t="shared" si="4"/>
        <v>0</v>
      </c>
      <c r="AY8" s="120">
        <f t="shared" si="4"/>
        <v>1</v>
      </c>
      <c r="AZ8" s="117">
        <f>BA8+BB8+BC8+BD8+BE8+BF8</f>
        <v>2</v>
      </c>
      <c r="BA8" s="118">
        <f t="shared" ref="BA8:BF8" si="5">SUM(BA9:BA18)</f>
        <v>2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671</v>
      </c>
      <c r="C9" s="143">
        <f t="shared" si="0"/>
        <v>9</v>
      </c>
      <c r="D9" s="80">
        <v>5</v>
      </c>
      <c r="E9" s="80">
        <v>1</v>
      </c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>
        <v>2</v>
      </c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18" si="6">AT9+AU9+AV9+AW9+AX9+AY9</f>
        <v>3</v>
      </c>
      <c r="AT9" s="80">
        <v>3</v>
      </c>
      <c r="AU9" s="80"/>
      <c r="AV9" s="80"/>
      <c r="AW9" s="80"/>
      <c r="AX9" s="80"/>
      <c r="AY9" s="121"/>
      <c r="AZ9" s="117">
        <f t="shared" ref="AZ9:AZ18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672</v>
      </c>
      <c r="C10" s="143">
        <f t="shared" si="0"/>
        <v>3</v>
      </c>
      <c r="D10" s="80"/>
      <c r="E10" s="80"/>
      <c r="F10" s="80"/>
      <c r="G10" s="80"/>
      <c r="H10" s="80"/>
      <c r="I10" s="80"/>
      <c r="J10" s="80"/>
      <c r="K10" s="80"/>
      <c r="L10" s="80">
        <v>2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>
        <v>1</v>
      </c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11</v>
      </c>
      <c r="AT10" s="80">
        <v>5</v>
      </c>
      <c r="AU10" s="80">
        <v>5</v>
      </c>
      <c r="AV10" s="80"/>
      <c r="AW10" s="80">
        <v>1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673</v>
      </c>
      <c r="C11" s="143">
        <f t="shared" si="0"/>
        <v>3</v>
      </c>
      <c r="D11" s="80">
        <v>1</v>
      </c>
      <c r="E11" s="80"/>
      <c r="F11" s="80"/>
      <c r="G11" s="80"/>
      <c r="H11" s="80"/>
      <c r="I11" s="80"/>
      <c r="J11" s="80"/>
      <c r="K11" s="80">
        <v>1</v>
      </c>
      <c r="L11" s="80"/>
      <c r="M11" s="80"/>
      <c r="N11" s="80"/>
      <c r="O11" s="80"/>
      <c r="P11" s="80"/>
      <c r="Q11" s="80"/>
      <c r="R11" s="80"/>
      <c r="S11" s="80"/>
      <c r="T11" s="80">
        <v>1</v>
      </c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8</v>
      </c>
      <c r="AT11" s="80">
        <v>7</v>
      </c>
      <c r="AU11" s="80"/>
      <c r="AV11" s="80"/>
      <c r="AW11" s="80"/>
      <c r="AX11" s="80"/>
      <c r="AY11" s="121">
        <v>1</v>
      </c>
      <c r="AZ11" s="117">
        <f t="shared" si="7"/>
        <v>1</v>
      </c>
      <c r="BA11" s="80">
        <v>1</v>
      </c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674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/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675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60" ht="13.5" thickBot="1" x14ac:dyDescent="0.25">
      <c r="A18" s="122"/>
      <c r="B18" s="122"/>
      <c r="C18" s="149">
        <f t="shared" si="0"/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49">
        <f t="shared" si="2"/>
        <v>0</v>
      </c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49">
        <f t="shared" si="6"/>
        <v>0</v>
      </c>
      <c r="AT18" s="125"/>
      <c r="AU18" s="125"/>
      <c r="AV18" s="125"/>
      <c r="AW18" s="125"/>
      <c r="AX18" s="125"/>
      <c r="AY18" s="123"/>
      <c r="AZ18" s="124">
        <f t="shared" si="7"/>
        <v>0</v>
      </c>
      <c r="BA18" s="125"/>
      <c r="BB18" s="125"/>
      <c r="BC18" s="125"/>
      <c r="BD18" s="125"/>
      <c r="BE18" s="125"/>
      <c r="BF18" s="123"/>
    </row>
    <row r="19" spans="1:60" s="214" customFormat="1" x14ac:dyDescent="0.2">
      <c r="A19" s="212"/>
      <c r="B19" s="212"/>
      <c r="C19" s="213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3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3"/>
      <c r="AT19" s="212"/>
      <c r="AU19" s="212"/>
      <c r="AV19" s="212"/>
      <c r="AW19" s="212"/>
      <c r="AX19" s="212"/>
      <c r="AY19" s="212"/>
      <c r="AZ19" s="213"/>
      <c r="BA19" s="212"/>
      <c r="BB19" s="212"/>
      <c r="BC19" s="212"/>
      <c r="BD19" s="212"/>
      <c r="BE19" s="212"/>
      <c r="BF19" s="212"/>
    </row>
    <row r="20" spans="1:60" s="214" customFormat="1" ht="12.75" customHeight="1" x14ac:dyDescent="0.2">
      <c r="A20" s="212"/>
      <c r="AY20" s="749"/>
      <c r="AZ20" s="749"/>
      <c r="BA20" s="749"/>
      <c r="BB20" s="749"/>
      <c r="BC20" s="749"/>
      <c r="BD20" s="749"/>
      <c r="BE20" s="749"/>
      <c r="BF20" s="749"/>
      <c r="BG20" s="82"/>
      <c r="BH20" s="82"/>
    </row>
    <row r="21" spans="1:60" ht="16.5" x14ac:dyDescent="0.25">
      <c r="A21" s="65"/>
      <c r="AS21" s="127" t="s">
        <v>664</v>
      </c>
      <c r="AV21" s="128" t="s">
        <v>669</v>
      </c>
      <c r="AW21" s="129"/>
      <c r="AX21" s="129"/>
      <c r="AY21" s="130"/>
      <c r="AZ21" s="131" t="s">
        <v>666</v>
      </c>
      <c r="BA21" s="130"/>
      <c r="BB21" s="130"/>
    </row>
    <row r="22" spans="1:60" ht="16.5" x14ac:dyDescent="0.25">
      <c r="AS22" s="134"/>
      <c r="AV22" s="128"/>
      <c r="AW22" s="129"/>
      <c r="AX22" s="129"/>
      <c r="AY22" s="130"/>
      <c r="AZ22" s="135"/>
      <c r="BA22" s="130"/>
      <c r="BB22" s="130"/>
    </row>
    <row r="23" spans="1:60" ht="15.75" x14ac:dyDescent="0.25">
      <c r="B23" s="154"/>
      <c r="AS23" s="76"/>
      <c r="AV23" s="7" t="s">
        <v>658</v>
      </c>
      <c r="AW23" s="76"/>
      <c r="AX23" s="76"/>
      <c r="AY23" s="76"/>
      <c r="AZ23" s="7" t="s">
        <v>126</v>
      </c>
      <c r="BA23" s="76"/>
      <c r="BB23" s="76"/>
    </row>
    <row r="24" spans="1:60" ht="16.5" customHeight="1" x14ac:dyDescent="0.25">
      <c r="B24" s="154"/>
    </row>
    <row r="25" spans="1:60" x14ac:dyDescent="0.2">
      <c r="B25" s="113"/>
    </row>
    <row r="26" spans="1:60" x14ac:dyDescent="0.2">
      <c r="B26" s="113"/>
    </row>
    <row r="27" spans="1:60" ht="12.75" customHeight="1" x14ac:dyDescent="0.25">
      <c r="B27" s="136"/>
      <c r="C27" s="67"/>
      <c r="X27" s="67"/>
      <c r="AS27" s="67"/>
      <c r="AZ27" s="67"/>
    </row>
    <row r="28" spans="1:60" ht="17.25" customHeight="1" x14ac:dyDescent="0.2">
      <c r="B28" s="67"/>
      <c r="C28" s="67"/>
      <c r="X28" s="67"/>
      <c r="AS28" s="67"/>
      <c r="AZ28" s="67"/>
    </row>
    <row r="29" spans="1:60" ht="15.75" customHeight="1" x14ac:dyDescent="0.2">
      <c r="B29" s="67"/>
      <c r="C29" s="67"/>
      <c r="X29" s="67"/>
      <c r="AS29" s="67"/>
      <c r="AU29" s="749" t="s">
        <v>60</v>
      </c>
      <c r="AV29" s="749"/>
      <c r="AW29" s="749"/>
      <c r="AX29" s="749"/>
      <c r="AY29" s="749"/>
      <c r="AZ29" s="749"/>
      <c r="BA29" s="749"/>
      <c r="BB29" s="749"/>
    </row>
    <row r="30" spans="1:60" ht="15.75" customHeight="1" x14ac:dyDescent="0.25">
      <c r="B30" s="136"/>
      <c r="C30" s="67"/>
      <c r="X30" s="67"/>
      <c r="AS30" s="67"/>
      <c r="AU30" s="98" t="s">
        <v>520</v>
      </c>
      <c r="AZ30" s="67"/>
    </row>
    <row r="31" spans="1:60" s="200" customFormat="1" ht="15.95" customHeight="1" x14ac:dyDescent="0.2"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0"/>
      <c r="U31" s="760"/>
      <c r="V31" s="760"/>
      <c r="W31" s="760"/>
      <c r="X31" s="411"/>
      <c r="Y31" s="411"/>
      <c r="Z31" s="411"/>
      <c r="AA31" s="411"/>
      <c r="AB31" s="411"/>
      <c r="AC31" s="412"/>
      <c r="AS31" s="201"/>
      <c r="AT31" s="296" t="s">
        <v>655</v>
      </c>
      <c r="AZ31" s="201"/>
    </row>
    <row r="32" spans="1:60" ht="15.95" customHeight="1" x14ac:dyDescent="0.2"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37"/>
      <c r="AS32" s="137"/>
      <c r="AZ32" s="137"/>
    </row>
    <row r="33" spans="2:52" ht="27.75" customHeight="1" x14ac:dyDescent="0.2"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410"/>
      <c r="Y33" s="410"/>
      <c r="Z33" s="410"/>
      <c r="AA33" s="410"/>
      <c r="AB33" s="410"/>
      <c r="AS33" s="137"/>
      <c r="AZ33" s="137"/>
    </row>
    <row r="34" spans="2:52" ht="15.95" customHeight="1" x14ac:dyDescent="0.2"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137"/>
      <c r="AS34" s="137"/>
      <c r="AZ34" s="137"/>
    </row>
    <row r="35" spans="2:52" ht="15.95" customHeight="1" x14ac:dyDescent="0.2">
      <c r="B35" s="751"/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137"/>
      <c r="AS35" s="137"/>
      <c r="AZ35" s="137"/>
    </row>
    <row r="36" spans="2:52" ht="15.95" customHeight="1" x14ac:dyDescent="0.2">
      <c r="B36" s="751"/>
      <c r="C36" s="751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751"/>
      <c r="V36" s="751"/>
      <c r="W36" s="751"/>
      <c r="X36" s="137"/>
      <c r="AS36" s="137"/>
      <c r="AZ36" s="137"/>
    </row>
    <row r="37" spans="2:52" ht="15.95" customHeight="1" x14ac:dyDescent="0.2">
      <c r="B37" s="752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37"/>
      <c r="AS37" s="137"/>
      <c r="AZ37" s="137"/>
    </row>
    <row r="38" spans="2:52" ht="15.95" customHeight="1" x14ac:dyDescent="0.2"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137"/>
      <c r="AS38" s="137"/>
      <c r="AZ38" s="137"/>
    </row>
    <row r="39" spans="2:52" ht="15.95" customHeight="1" x14ac:dyDescent="0.2"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137"/>
      <c r="AS39" s="137"/>
      <c r="AZ39" s="137"/>
    </row>
    <row r="40" spans="2:52" ht="28.5" customHeight="1" x14ac:dyDescent="0.2"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137"/>
      <c r="AS40" s="137"/>
      <c r="AZ40" s="137"/>
    </row>
    <row r="41" spans="2:52" ht="15.95" customHeight="1" x14ac:dyDescent="0.2">
      <c r="B41" s="752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137"/>
      <c r="AS41" s="137"/>
      <c r="AZ41" s="137"/>
    </row>
    <row r="42" spans="2:52" ht="15.95" customHeight="1" x14ac:dyDescent="0.2"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137"/>
      <c r="AS42" s="137"/>
      <c r="AZ42" s="137"/>
    </row>
    <row r="43" spans="2:52" ht="15.95" customHeight="1" x14ac:dyDescent="0.2">
      <c r="B43" s="751"/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137"/>
      <c r="AS43" s="137"/>
      <c r="AZ43" s="137"/>
    </row>
    <row r="44" spans="2:52" ht="15.95" customHeight="1" x14ac:dyDescent="0.2">
      <c r="B44" s="751"/>
      <c r="C44" s="751"/>
      <c r="D44" s="751"/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137"/>
      <c r="AS44" s="137"/>
      <c r="AZ44" s="137"/>
    </row>
    <row r="45" spans="2:52" ht="15.95" customHeight="1" x14ac:dyDescent="0.2">
      <c r="B45" s="751"/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137"/>
      <c r="AS45" s="137"/>
      <c r="AZ45" s="137"/>
    </row>
    <row r="46" spans="2:52" ht="15.95" customHeight="1" x14ac:dyDescent="0.2">
      <c r="B46" s="751"/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137"/>
      <c r="AS46" s="137"/>
      <c r="AZ46" s="137"/>
    </row>
    <row r="47" spans="2:52" ht="15.95" customHeight="1" x14ac:dyDescent="0.2"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137"/>
      <c r="AS47" s="137"/>
      <c r="AZ47" s="137"/>
    </row>
    <row r="48" spans="2:52" ht="15.95" customHeight="1" x14ac:dyDescent="0.2">
      <c r="B48" s="752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37"/>
      <c r="AS48" s="137"/>
      <c r="AZ48" s="137"/>
    </row>
    <row r="49" spans="2:52" ht="15.95" customHeight="1" x14ac:dyDescent="0.2">
      <c r="B49" s="751"/>
      <c r="C49" s="751"/>
      <c r="D49" s="751"/>
      <c r="E49" s="751"/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137"/>
      <c r="AS49" s="137"/>
      <c r="AZ49" s="137"/>
    </row>
    <row r="50" spans="2:52" ht="15.95" customHeight="1" x14ac:dyDescent="0.2"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137"/>
      <c r="AS50" s="137"/>
      <c r="AZ50" s="137"/>
    </row>
    <row r="51" spans="2:52" ht="15.95" customHeight="1" x14ac:dyDescent="0.2">
      <c r="B51" s="751"/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137"/>
      <c r="AS51" s="137"/>
      <c r="AZ51" s="137"/>
    </row>
    <row r="52" spans="2:52" ht="15.95" customHeight="1" x14ac:dyDescent="0.2">
      <c r="B52" s="752"/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137"/>
      <c r="AS52" s="137"/>
      <c r="AZ52" s="137"/>
    </row>
    <row r="53" spans="2:52" ht="15.95" customHeight="1" x14ac:dyDescent="0.2">
      <c r="B53" s="751"/>
      <c r="C53" s="751"/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137"/>
      <c r="AS53" s="137"/>
      <c r="AZ53" s="137"/>
    </row>
    <row r="54" spans="2:52" ht="15.95" customHeight="1" x14ac:dyDescent="0.2">
      <c r="B54" s="751"/>
      <c r="C54" s="751"/>
      <c r="D54" s="751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137"/>
      <c r="AS54" s="137"/>
      <c r="AZ54" s="137"/>
    </row>
    <row r="55" spans="2:52" ht="15.95" customHeight="1" x14ac:dyDescent="0.2"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7"/>
      <c r="AS55" s="137"/>
      <c r="AZ55" s="137"/>
    </row>
    <row r="56" spans="2:52" ht="15.95" customHeight="1" x14ac:dyDescent="0.2">
      <c r="B56" s="751"/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137"/>
      <c r="AS56" s="137"/>
      <c r="AZ56" s="137"/>
    </row>
    <row r="57" spans="2:52" ht="15.95" customHeight="1" x14ac:dyDescent="0.2"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137"/>
      <c r="AS57" s="137"/>
      <c r="AZ57" s="137"/>
    </row>
    <row r="58" spans="2:52" ht="15.95" customHeight="1" x14ac:dyDescent="0.2">
      <c r="B58" s="753"/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7"/>
      <c r="AS58" s="137"/>
      <c r="AZ58" s="137"/>
    </row>
    <row r="59" spans="2:52" ht="15.95" customHeight="1" x14ac:dyDescent="0.2">
      <c r="B59" s="752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7"/>
      <c r="AS59" s="137"/>
      <c r="AZ59" s="137"/>
    </row>
    <row r="60" spans="2:52" ht="15.95" customHeight="1" x14ac:dyDescent="0.2">
      <c r="B60" s="751"/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7"/>
      <c r="AS60" s="137"/>
      <c r="AZ60" s="137"/>
    </row>
    <row r="61" spans="2:52" ht="15.95" customHeight="1" x14ac:dyDescent="0.2">
      <c r="B61" s="751"/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7"/>
      <c r="AS61" s="137"/>
      <c r="AZ61" s="137"/>
    </row>
    <row r="62" spans="2:52" ht="15.95" customHeight="1" x14ac:dyDescent="0.2">
      <c r="B62" s="752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7"/>
      <c r="AS62" s="137"/>
      <c r="AZ62" s="137"/>
    </row>
    <row r="63" spans="2:52" ht="15.95" customHeight="1" x14ac:dyDescent="0.2">
      <c r="B63" s="751"/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7"/>
      <c r="AS63" s="137"/>
      <c r="AZ63" s="137"/>
    </row>
    <row r="64" spans="2:52" ht="15.95" customHeight="1" x14ac:dyDescent="0.2"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7"/>
      <c r="AS64" s="137"/>
      <c r="AZ64" s="137"/>
    </row>
    <row r="65" spans="2:52" ht="15.95" customHeight="1" x14ac:dyDescent="0.2"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7"/>
      <c r="AS65" s="137"/>
      <c r="AZ65" s="137"/>
    </row>
  </sheetData>
  <mergeCells count="52">
    <mergeCell ref="B58:W58"/>
    <mergeCell ref="B59:W59"/>
    <mergeCell ref="B56:W56"/>
    <mergeCell ref="B57:W57"/>
    <mergeCell ref="B50:W50"/>
    <mergeCell ref="B51:W51"/>
    <mergeCell ref="B52:W52"/>
    <mergeCell ref="B53:W53"/>
    <mergeCell ref="B54:W54"/>
    <mergeCell ref="B55:W55"/>
    <mergeCell ref="B65:W65"/>
    <mergeCell ref="B60:W60"/>
    <mergeCell ref="B61:W61"/>
    <mergeCell ref="B62:W62"/>
    <mergeCell ref="B63:W63"/>
    <mergeCell ref="B64:W64"/>
    <mergeCell ref="A4:A7"/>
    <mergeCell ref="B4:B7"/>
    <mergeCell ref="C4:W4"/>
    <mergeCell ref="C6:W6"/>
    <mergeCell ref="B44:W44"/>
    <mergeCell ref="B45:W45"/>
    <mergeCell ref="B46:W46"/>
    <mergeCell ref="B47:W47"/>
    <mergeCell ref="B48:W48"/>
    <mergeCell ref="B49:W49"/>
    <mergeCell ref="AS4:BF4"/>
    <mergeCell ref="C5:W5"/>
    <mergeCell ref="X5:AR5"/>
    <mergeCell ref="AS5:AY5"/>
    <mergeCell ref="AZ5:BF5"/>
    <mergeCell ref="AS6:AY6"/>
    <mergeCell ref="AZ6:BF6"/>
    <mergeCell ref="B43:W43"/>
    <mergeCell ref="B32:W32"/>
    <mergeCell ref="B35:W35"/>
    <mergeCell ref="B36:W36"/>
    <mergeCell ref="B37:W37"/>
    <mergeCell ref="B34:W34"/>
    <mergeCell ref="B39:W39"/>
    <mergeCell ref="B40:W40"/>
    <mergeCell ref="B33:W33"/>
    <mergeCell ref="AU29:BB29"/>
    <mergeCell ref="AY20:BF20"/>
    <mergeCell ref="AB2:AD2"/>
    <mergeCell ref="B38:W38"/>
    <mergeCell ref="B41:W41"/>
    <mergeCell ref="B42:W42"/>
    <mergeCell ref="X4:AR4"/>
    <mergeCell ref="X6:AR6"/>
    <mergeCell ref="C2:W2"/>
    <mergeCell ref="B31:W31"/>
  </mergeCells>
  <hyperlinks>
    <hyperlink ref="D1:E1" location="'Списък Приложения'!A1" display="НАЗАД"/>
    <hyperlink ref="AB2:AD2" location="'Списък Приложения'!A1" display="НАЗАД"/>
  </hyperlinks>
  <pageMargins left="0.47" right="0.17" top="0.75" bottom="0.75" header="0.27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J175"/>
  <sheetViews>
    <sheetView topLeftCell="S1" zoomScale="70" zoomScaleNormal="70" workbookViewId="0">
      <selection activeCell="AY28" sqref="AY28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9.42578125" customWidth="1"/>
    <col min="12" max="12" width="4.5703125" customWidth="1"/>
    <col min="13" max="14" width="6.85546875" customWidth="1"/>
    <col min="15" max="15" width="4.5703125" customWidth="1"/>
    <col min="16" max="16" width="7.5703125" customWidth="1"/>
    <col min="17" max="17" width="7.28515625" customWidth="1"/>
    <col min="18" max="18" width="7.42578125" customWidth="1"/>
    <col min="19" max="19" width="5" customWidth="1"/>
    <col min="20" max="21" width="5.7109375" customWidth="1"/>
    <col min="22" max="22" width="4.85546875" bestFit="1" customWidth="1"/>
    <col min="23" max="23" width="7.85546875" customWidth="1"/>
    <col min="24" max="24" width="5.85546875" customWidth="1"/>
    <col min="25" max="25" width="8.285156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7.28515625" customWidth="1"/>
    <col min="31" max="31" width="6.28515625" customWidth="1"/>
    <col min="32" max="32" width="8" customWidth="1"/>
    <col min="33" max="33" width="5" customWidth="1"/>
    <col min="34" max="34" width="5.85546875" customWidth="1"/>
    <col min="35" max="35" width="5.42578125" customWidth="1"/>
    <col min="36" max="36" width="7.140625" customWidth="1"/>
    <col min="37" max="37" width="6.85546875" customWidth="1"/>
    <col min="38" max="38" width="7" customWidth="1"/>
    <col min="39" max="39" width="6.285156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6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201</v>
      </c>
      <c r="C1" s="113"/>
      <c r="D1" s="113"/>
      <c r="N1" s="727" t="s">
        <v>255</v>
      </c>
      <c r="O1" s="727"/>
    </row>
    <row r="2" spans="1:59" ht="15" x14ac:dyDescent="0.25">
      <c r="B2" s="115"/>
      <c r="C2" s="408" t="s">
        <v>683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678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3" t="s">
        <v>202</v>
      </c>
      <c r="B5" s="783" t="s">
        <v>264</v>
      </c>
      <c r="C5" s="709" t="s">
        <v>220</v>
      </c>
      <c r="D5" s="712" t="s">
        <v>221</v>
      </c>
      <c r="E5" s="713"/>
      <c r="F5" s="713"/>
      <c r="G5" s="713"/>
      <c r="H5" s="713"/>
      <c r="I5" s="713"/>
      <c r="J5" s="714"/>
      <c r="K5" s="712" t="s">
        <v>222</v>
      </c>
      <c r="L5" s="713"/>
      <c r="M5" s="713"/>
      <c r="N5" s="713"/>
      <c r="O5" s="713"/>
      <c r="P5" s="713"/>
      <c r="Q5" s="714"/>
      <c r="R5" s="734" t="s">
        <v>223</v>
      </c>
      <c r="S5" s="735"/>
      <c r="T5" s="735"/>
      <c r="U5" s="735"/>
      <c r="V5" s="735"/>
      <c r="W5" s="735"/>
      <c r="X5" s="736"/>
      <c r="Y5" s="734" t="s">
        <v>224</v>
      </c>
      <c r="Z5" s="735"/>
      <c r="AA5" s="735"/>
      <c r="AB5" s="735"/>
      <c r="AC5" s="735"/>
      <c r="AD5" s="735"/>
      <c r="AE5" s="736"/>
      <c r="AF5" s="712" t="s">
        <v>225</v>
      </c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4"/>
      <c r="AT5" s="742" t="s">
        <v>226</v>
      </c>
      <c r="AU5" s="743"/>
      <c r="AV5" s="743"/>
      <c r="AW5" s="743"/>
      <c r="AX5" s="743"/>
      <c r="AY5" s="743"/>
      <c r="AZ5" s="744"/>
      <c r="BA5" s="790" t="s">
        <v>227</v>
      </c>
      <c r="BB5" s="791"/>
      <c r="BC5" s="791"/>
      <c r="BD5" s="791"/>
      <c r="BE5" s="791"/>
      <c r="BF5" s="791"/>
      <c r="BG5" s="792"/>
    </row>
    <row r="6" spans="1:59" ht="28.5" customHeight="1" thickBot="1" x14ac:dyDescent="0.25">
      <c r="A6" s="704"/>
      <c r="B6" s="784"/>
      <c r="C6" s="710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79"/>
      <c r="Z6" s="780"/>
      <c r="AA6" s="780"/>
      <c r="AB6" s="780"/>
      <c r="AC6" s="780"/>
      <c r="AD6" s="780"/>
      <c r="AE6" s="781"/>
      <c r="AF6" s="715" t="s">
        <v>228</v>
      </c>
      <c r="AG6" s="716"/>
      <c r="AH6" s="716"/>
      <c r="AI6" s="716"/>
      <c r="AJ6" s="716"/>
      <c r="AK6" s="716"/>
      <c r="AL6" s="716"/>
      <c r="AM6" s="716" t="s">
        <v>172</v>
      </c>
      <c r="AN6" s="716"/>
      <c r="AO6" s="716"/>
      <c r="AP6" s="716"/>
      <c r="AQ6" s="716"/>
      <c r="AR6" s="716"/>
      <c r="AS6" s="717"/>
      <c r="AT6" s="715" t="s">
        <v>229</v>
      </c>
      <c r="AU6" s="716"/>
      <c r="AV6" s="716"/>
      <c r="AW6" s="716"/>
      <c r="AX6" s="716"/>
      <c r="AY6" s="716"/>
      <c r="AZ6" s="717"/>
      <c r="BA6" s="793"/>
      <c r="BB6" s="794"/>
      <c r="BC6" s="794"/>
      <c r="BD6" s="794"/>
      <c r="BE6" s="794"/>
      <c r="BF6" s="794"/>
      <c r="BG6" s="795"/>
    </row>
    <row r="7" spans="1:59" ht="12.75" customHeight="1" x14ac:dyDescent="0.2">
      <c r="A7" s="704"/>
      <c r="B7" s="784"/>
      <c r="C7" s="710"/>
      <c r="D7" s="724" t="s">
        <v>230</v>
      </c>
      <c r="E7" s="725" t="s">
        <v>241</v>
      </c>
      <c r="F7" s="725"/>
      <c r="G7" s="725"/>
      <c r="H7" s="725"/>
      <c r="I7" s="725"/>
      <c r="J7" s="726"/>
      <c r="K7" s="724" t="s">
        <v>230</v>
      </c>
      <c r="L7" s="725" t="s">
        <v>241</v>
      </c>
      <c r="M7" s="725"/>
      <c r="N7" s="725"/>
      <c r="O7" s="725"/>
      <c r="P7" s="725"/>
      <c r="Q7" s="726"/>
      <c r="R7" s="724" t="s">
        <v>230</v>
      </c>
      <c r="S7" s="725" t="s">
        <v>241</v>
      </c>
      <c r="T7" s="725"/>
      <c r="U7" s="725"/>
      <c r="V7" s="725"/>
      <c r="W7" s="725"/>
      <c r="X7" s="726"/>
      <c r="Y7" s="789" t="s">
        <v>230</v>
      </c>
      <c r="Z7" s="725" t="s">
        <v>241</v>
      </c>
      <c r="AA7" s="725"/>
      <c r="AB7" s="725"/>
      <c r="AC7" s="725"/>
      <c r="AD7" s="725"/>
      <c r="AE7" s="726"/>
      <c r="AF7" s="724" t="s">
        <v>230</v>
      </c>
      <c r="AG7" s="725" t="s">
        <v>241</v>
      </c>
      <c r="AH7" s="725"/>
      <c r="AI7" s="725"/>
      <c r="AJ7" s="725"/>
      <c r="AK7" s="725"/>
      <c r="AL7" s="726"/>
      <c r="AM7" s="786" t="s">
        <v>230</v>
      </c>
      <c r="AN7" s="725" t="s">
        <v>241</v>
      </c>
      <c r="AO7" s="725"/>
      <c r="AP7" s="725"/>
      <c r="AQ7" s="725"/>
      <c r="AR7" s="725"/>
      <c r="AS7" s="726"/>
      <c r="AT7" s="724" t="s">
        <v>230</v>
      </c>
      <c r="AU7" s="787" t="s">
        <v>241</v>
      </c>
      <c r="AV7" s="787"/>
      <c r="AW7" s="787"/>
      <c r="AX7" s="787"/>
      <c r="AY7" s="787"/>
      <c r="AZ7" s="788"/>
      <c r="BA7" s="796" t="s">
        <v>230</v>
      </c>
      <c r="BB7" s="787" t="s">
        <v>241</v>
      </c>
      <c r="BC7" s="787"/>
      <c r="BD7" s="787"/>
      <c r="BE7" s="787"/>
      <c r="BF7" s="787"/>
      <c r="BG7" s="788"/>
    </row>
    <row r="8" spans="1:59" ht="48" customHeight="1" x14ac:dyDescent="0.2">
      <c r="A8" s="782"/>
      <c r="B8" s="785"/>
      <c r="C8" s="711"/>
      <c r="D8" s="724"/>
      <c r="E8" s="78" t="s">
        <v>242</v>
      </c>
      <c r="F8" s="409" t="s">
        <v>243</v>
      </c>
      <c r="G8" s="409" t="s">
        <v>244</v>
      </c>
      <c r="H8" s="78" t="s">
        <v>245</v>
      </c>
      <c r="I8" s="409" t="s">
        <v>246</v>
      </c>
      <c r="J8" s="139" t="s">
        <v>247</v>
      </c>
      <c r="K8" s="724"/>
      <c r="L8" s="78" t="s">
        <v>242</v>
      </c>
      <c r="M8" s="409" t="s">
        <v>243</v>
      </c>
      <c r="N8" s="409" t="s">
        <v>244</v>
      </c>
      <c r="O8" s="78" t="s">
        <v>245</v>
      </c>
      <c r="P8" s="409" t="s">
        <v>246</v>
      </c>
      <c r="Q8" s="139" t="s">
        <v>247</v>
      </c>
      <c r="R8" s="724"/>
      <c r="S8" s="78" t="s">
        <v>242</v>
      </c>
      <c r="T8" s="409" t="s">
        <v>243</v>
      </c>
      <c r="U8" s="409" t="s">
        <v>244</v>
      </c>
      <c r="V8" s="78" t="s">
        <v>245</v>
      </c>
      <c r="W8" s="409" t="s">
        <v>246</v>
      </c>
      <c r="X8" s="139" t="s">
        <v>247</v>
      </c>
      <c r="Y8" s="724"/>
      <c r="Z8" s="78" t="s">
        <v>242</v>
      </c>
      <c r="AA8" s="409" t="s">
        <v>243</v>
      </c>
      <c r="AB8" s="409" t="s">
        <v>244</v>
      </c>
      <c r="AC8" s="78" t="s">
        <v>245</v>
      </c>
      <c r="AD8" s="409" t="s">
        <v>246</v>
      </c>
      <c r="AE8" s="139" t="s">
        <v>247</v>
      </c>
      <c r="AF8" s="724"/>
      <c r="AG8" s="78" t="s">
        <v>242</v>
      </c>
      <c r="AH8" s="409" t="s">
        <v>243</v>
      </c>
      <c r="AI8" s="409" t="s">
        <v>244</v>
      </c>
      <c r="AJ8" s="78" t="s">
        <v>245</v>
      </c>
      <c r="AK8" s="409" t="s">
        <v>246</v>
      </c>
      <c r="AL8" s="139" t="s">
        <v>247</v>
      </c>
      <c r="AM8" s="786"/>
      <c r="AN8" s="78" t="s">
        <v>242</v>
      </c>
      <c r="AO8" s="409" t="s">
        <v>243</v>
      </c>
      <c r="AP8" s="409" t="s">
        <v>244</v>
      </c>
      <c r="AQ8" s="78" t="s">
        <v>245</v>
      </c>
      <c r="AR8" s="409" t="s">
        <v>246</v>
      </c>
      <c r="AS8" s="139" t="s">
        <v>247</v>
      </c>
      <c r="AT8" s="724"/>
      <c r="AU8" s="78" t="s">
        <v>242</v>
      </c>
      <c r="AV8" s="409" t="s">
        <v>243</v>
      </c>
      <c r="AW8" s="409" t="s">
        <v>244</v>
      </c>
      <c r="AX8" s="78" t="s">
        <v>245</v>
      </c>
      <c r="AY8" s="409" t="s">
        <v>246</v>
      </c>
      <c r="AZ8" s="139" t="s">
        <v>247</v>
      </c>
      <c r="BA8" s="796"/>
      <c r="BB8" s="78" t="s">
        <v>242</v>
      </c>
      <c r="BC8" s="409" t="s">
        <v>243</v>
      </c>
      <c r="BD8" s="409" t="s">
        <v>244</v>
      </c>
      <c r="BE8" s="78" t="s">
        <v>245</v>
      </c>
      <c r="BF8" s="409" t="s">
        <v>246</v>
      </c>
      <c r="BG8" s="139" t="s">
        <v>247</v>
      </c>
    </row>
    <row r="9" spans="1:59" x14ac:dyDescent="0.2">
      <c r="A9" s="116"/>
      <c r="B9" s="155" t="s">
        <v>216</v>
      </c>
      <c r="C9" s="156"/>
      <c r="D9" s="143">
        <f>E9+F9+G9+H9+I9+J9</f>
        <v>78</v>
      </c>
      <c r="E9" s="119">
        <f t="shared" ref="E9:J9" si="0">SUM(E10:E21)</f>
        <v>65</v>
      </c>
      <c r="F9" s="119">
        <f t="shared" si="0"/>
        <v>3</v>
      </c>
      <c r="G9" s="119">
        <f t="shared" si="0"/>
        <v>0</v>
      </c>
      <c r="H9" s="119">
        <f t="shared" si="0"/>
        <v>2</v>
      </c>
      <c r="I9" s="119">
        <f t="shared" si="0"/>
        <v>0</v>
      </c>
      <c r="J9" s="144">
        <f t="shared" si="0"/>
        <v>8</v>
      </c>
      <c r="K9" s="143">
        <f>L9+M9+N9+O9+P9+Q9</f>
        <v>1366</v>
      </c>
      <c r="L9" s="119">
        <f t="shared" ref="L9:Q9" si="1">SUM(L10:L21)</f>
        <v>343</v>
      </c>
      <c r="M9" s="119">
        <f t="shared" si="1"/>
        <v>19</v>
      </c>
      <c r="N9" s="119">
        <f t="shared" si="1"/>
        <v>4</v>
      </c>
      <c r="O9" s="119">
        <f t="shared" si="1"/>
        <v>146</v>
      </c>
      <c r="P9" s="119">
        <f t="shared" si="1"/>
        <v>854</v>
      </c>
      <c r="Q9" s="144">
        <f t="shared" si="1"/>
        <v>0</v>
      </c>
      <c r="R9" s="143">
        <f>S9+T9+U9+V9+W9+X9</f>
        <v>1444</v>
      </c>
      <c r="S9" s="119">
        <f t="shared" ref="S9:X9" si="2">SUM(S10:S21)</f>
        <v>408</v>
      </c>
      <c r="T9" s="119">
        <f t="shared" si="2"/>
        <v>22</v>
      </c>
      <c r="U9" s="119">
        <f t="shared" si="2"/>
        <v>4</v>
      </c>
      <c r="V9" s="119">
        <f t="shared" si="2"/>
        <v>148</v>
      </c>
      <c r="W9" s="119">
        <f t="shared" si="2"/>
        <v>854</v>
      </c>
      <c r="X9" s="144">
        <f t="shared" si="2"/>
        <v>8</v>
      </c>
      <c r="Y9" s="143">
        <f>Z9+AA9+AB9+AC9+AD9+AE9</f>
        <v>1368</v>
      </c>
      <c r="Z9" s="119">
        <f t="shared" ref="Z9:AE9" si="3">SUM(Z10:Z21)</f>
        <v>336</v>
      </c>
      <c r="AA9" s="119">
        <f t="shared" si="3"/>
        <v>20</v>
      </c>
      <c r="AB9" s="119">
        <f t="shared" si="3"/>
        <v>4</v>
      </c>
      <c r="AC9" s="119">
        <f t="shared" si="3"/>
        <v>146</v>
      </c>
      <c r="AD9" s="119">
        <f t="shared" si="3"/>
        <v>854</v>
      </c>
      <c r="AE9" s="144">
        <f t="shared" si="3"/>
        <v>8</v>
      </c>
      <c r="AF9" s="143">
        <f>AG9+AH9+AI9+AJ9+AK9+AL9</f>
        <v>1205</v>
      </c>
      <c r="AG9" s="119">
        <f t="shared" ref="AG9:AL9" si="4">SUM(AG10:AG21)</f>
        <v>225</v>
      </c>
      <c r="AH9" s="119">
        <f t="shared" si="4"/>
        <v>14</v>
      </c>
      <c r="AI9" s="119">
        <f t="shared" si="4"/>
        <v>2</v>
      </c>
      <c r="AJ9" s="119">
        <f t="shared" si="4"/>
        <v>134</v>
      </c>
      <c r="AK9" s="119">
        <f t="shared" si="4"/>
        <v>822</v>
      </c>
      <c r="AL9" s="119">
        <f t="shared" si="4"/>
        <v>8</v>
      </c>
      <c r="AM9" s="119">
        <f>AN9+AO9+AP9+AQ9+AR9+AS9</f>
        <v>163</v>
      </c>
      <c r="AN9" s="119">
        <f t="shared" ref="AN9:AS9" si="5">SUM(AN10:AN21)</f>
        <v>111</v>
      </c>
      <c r="AO9" s="119">
        <f t="shared" si="5"/>
        <v>6</v>
      </c>
      <c r="AP9" s="119">
        <f t="shared" si="5"/>
        <v>2</v>
      </c>
      <c r="AQ9" s="119">
        <f t="shared" si="5"/>
        <v>12</v>
      </c>
      <c r="AR9" s="119">
        <f t="shared" si="5"/>
        <v>32</v>
      </c>
      <c r="AS9" s="144">
        <f t="shared" si="5"/>
        <v>0</v>
      </c>
      <c r="AT9" s="143">
        <f>AU9+AV9+AW9+AX9+AY9+AZ9</f>
        <v>1322</v>
      </c>
      <c r="AU9" s="119">
        <f t="shared" ref="AU9:AZ9" si="6">SUM(AU10:AU21)</f>
        <v>292</v>
      </c>
      <c r="AV9" s="119">
        <f t="shared" si="6"/>
        <v>20</v>
      </c>
      <c r="AW9" s="119">
        <f t="shared" si="6"/>
        <v>3</v>
      </c>
      <c r="AX9" s="119">
        <f t="shared" si="6"/>
        <v>145</v>
      </c>
      <c r="AY9" s="119">
        <f t="shared" si="6"/>
        <v>854</v>
      </c>
      <c r="AZ9" s="144">
        <f t="shared" si="6"/>
        <v>8</v>
      </c>
      <c r="BA9" s="143">
        <f>BB9+BC9+BD9+BE9+BF9+BG9</f>
        <v>76</v>
      </c>
      <c r="BB9" s="119">
        <f t="shared" ref="BB9:BG9" si="7">SUM(BB10:BB21)</f>
        <v>72</v>
      </c>
      <c r="BC9" s="119">
        <f t="shared" si="7"/>
        <v>2</v>
      </c>
      <c r="BD9" s="119">
        <f t="shared" si="7"/>
        <v>0</v>
      </c>
      <c r="BE9" s="119">
        <f t="shared" si="7"/>
        <v>2</v>
      </c>
      <c r="BF9" s="119">
        <f t="shared" si="7"/>
        <v>0</v>
      </c>
      <c r="BG9" s="144">
        <f t="shared" si="7"/>
        <v>0</v>
      </c>
    </row>
    <row r="10" spans="1:59" x14ac:dyDescent="0.2">
      <c r="A10" s="116">
        <v>1</v>
      </c>
      <c r="B10" s="157" t="s">
        <v>674</v>
      </c>
      <c r="C10" s="145">
        <v>31</v>
      </c>
      <c r="D10" s="143">
        <f t="shared" ref="D10:D21" si="8">E10+F10+G10+H10+I10+J10</f>
        <v>43</v>
      </c>
      <c r="E10" s="146">
        <v>37</v>
      </c>
      <c r="F10" s="80">
        <v>1</v>
      </c>
      <c r="G10" s="80"/>
      <c r="H10" s="80"/>
      <c r="I10" s="80"/>
      <c r="J10" s="121">
        <v>5</v>
      </c>
      <c r="K10" s="143">
        <f t="shared" ref="K10:K21" si="9">L10+M10+N10+O10+P10+Q10</f>
        <v>388</v>
      </c>
      <c r="L10" s="80">
        <v>165</v>
      </c>
      <c r="M10" s="80">
        <v>12</v>
      </c>
      <c r="N10" s="80">
        <v>1</v>
      </c>
      <c r="O10" s="80">
        <v>41</v>
      </c>
      <c r="P10" s="80">
        <v>169</v>
      </c>
      <c r="Q10" s="121"/>
      <c r="R10" s="143">
        <f t="shared" ref="R10:R21" si="10">S10+T10+U10+V10+W10+X10</f>
        <v>431</v>
      </c>
      <c r="S10" s="118">
        <f t="shared" ref="S10:S21" si="11">E10+L10</f>
        <v>202</v>
      </c>
      <c r="T10" s="118">
        <f t="shared" ref="T10:T21" si="12">F10+M10</f>
        <v>13</v>
      </c>
      <c r="U10" s="118">
        <f t="shared" ref="U10:U21" si="13">G10+N10</f>
        <v>1</v>
      </c>
      <c r="V10" s="118">
        <f t="shared" ref="V10:V21" si="14">H10+O10</f>
        <v>41</v>
      </c>
      <c r="W10" s="118">
        <f t="shared" ref="W10:W21" si="15">I10+P10</f>
        <v>169</v>
      </c>
      <c r="X10" s="118">
        <f t="shared" ref="X10:X21" si="16">J10+Q10</f>
        <v>5</v>
      </c>
      <c r="Y10" s="143">
        <f t="shared" ref="Y10:Y21" si="17">Z10+AA10+AB10+AC10+AD10+AE10</f>
        <v>394</v>
      </c>
      <c r="Z10" s="118">
        <f t="shared" ref="Z10:Z21" si="18">AG10+AN10</f>
        <v>166</v>
      </c>
      <c r="AA10" s="118">
        <f t="shared" ref="AA10:AA21" si="19">AH10+AO10</f>
        <v>12</v>
      </c>
      <c r="AB10" s="119">
        <f t="shared" ref="AB10:AB21" si="20">AI10+AP10</f>
        <v>1</v>
      </c>
      <c r="AC10" s="118">
        <f t="shared" ref="AC10:AC21" si="21">AJ10+AQ10</f>
        <v>41</v>
      </c>
      <c r="AD10" s="118">
        <f t="shared" ref="AD10:AD21" si="22">AK10+AR10</f>
        <v>169</v>
      </c>
      <c r="AE10" s="120">
        <f t="shared" ref="AE10:AE21" si="23">AL10+AS10</f>
        <v>5</v>
      </c>
      <c r="AF10" s="143">
        <f t="shared" ref="AF10:AF21" si="24">AG10+AH10+AI10+AJ10+AK10+AL10</f>
        <v>322</v>
      </c>
      <c r="AG10" s="80">
        <v>111</v>
      </c>
      <c r="AH10" s="80">
        <v>10</v>
      </c>
      <c r="AI10" s="80">
        <v>1</v>
      </c>
      <c r="AJ10" s="80">
        <v>36</v>
      </c>
      <c r="AK10" s="80">
        <v>159</v>
      </c>
      <c r="AL10" s="80">
        <v>5</v>
      </c>
      <c r="AM10" s="119">
        <f t="shared" ref="AM10:AM21" si="25">AN10+AO10+AP10+AQ10+AR10+AS10</f>
        <v>72</v>
      </c>
      <c r="AN10" s="80">
        <v>55</v>
      </c>
      <c r="AO10" s="80">
        <v>2</v>
      </c>
      <c r="AP10" s="80"/>
      <c r="AQ10" s="80">
        <v>5</v>
      </c>
      <c r="AR10" s="80">
        <v>10</v>
      </c>
      <c r="AS10" s="121"/>
      <c r="AT10" s="143">
        <f t="shared" ref="AT10:AT21" si="26">AU10+AV10+AW10+AX10+AY10+AZ10</f>
        <v>366</v>
      </c>
      <c r="AU10" s="80">
        <v>139</v>
      </c>
      <c r="AV10" s="80">
        <v>12</v>
      </c>
      <c r="AW10" s="80">
        <v>1</v>
      </c>
      <c r="AX10" s="80">
        <v>40</v>
      </c>
      <c r="AY10" s="80">
        <v>169</v>
      </c>
      <c r="AZ10" s="121">
        <v>5</v>
      </c>
      <c r="BA10" s="143">
        <f t="shared" ref="BA10:BA21" si="27">BB10+BC10+BD10+BE10+BF10+BG10</f>
        <v>37</v>
      </c>
      <c r="BB10" s="118">
        <f t="shared" ref="BB10:BB21" si="28">S10-Z10</f>
        <v>36</v>
      </c>
      <c r="BC10" s="118">
        <f t="shared" ref="BC10:BC21" si="29">T10-AA10</f>
        <v>1</v>
      </c>
      <c r="BD10" s="119">
        <f t="shared" ref="BD10:BD21" si="30">U10-AB10</f>
        <v>0</v>
      </c>
      <c r="BE10" s="118">
        <f t="shared" ref="BE10:BE21" si="31">V10-AC10</f>
        <v>0</v>
      </c>
      <c r="BF10" s="118">
        <f t="shared" ref="BF10:BF21" si="32">W10-AD10</f>
        <v>0</v>
      </c>
      <c r="BG10" s="120">
        <f t="shared" ref="BG10:BG21" si="33">X10-AE10</f>
        <v>0</v>
      </c>
    </row>
    <row r="11" spans="1:59" x14ac:dyDescent="0.2">
      <c r="A11" s="116">
        <v>2</v>
      </c>
      <c r="B11" s="157" t="s">
        <v>675</v>
      </c>
      <c r="C11" s="145">
        <v>20</v>
      </c>
      <c r="D11" s="143">
        <f>E11+F11+G11+H11+I11+J11</f>
        <v>35</v>
      </c>
      <c r="E11" s="146">
        <v>28</v>
      </c>
      <c r="F11" s="80">
        <v>2</v>
      </c>
      <c r="G11" s="80"/>
      <c r="H11" s="80">
        <v>2</v>
      </c>
      <c r="I11" s="80"/>
      <c r="J11" s="121">
        <v>3</v>
      </c>
      <c r="K11" s="143">
        <f>L11+M11+N11+O11+P11+Q11</f>
        <v>395</v>
      </c>
      <c r="L11" s="80">
        <v>172</v>
      </c>
      <c r="M11" s="80">
        <v>7</v>
      </c>
      <c r="N11" s="80">
        <v>2</v>
      </c>
      <c r="O11" s="80">
        <v>49</v>
      </c>
      <c r="P11" s="80">
        <v>165</v>
      </c>
      <c r="Q11" s="121"/>
      <c r="R11" s="143">
        <f>S11+T11+U11+V11+W11+X11</f>
        <v>430</v>
      </c>
      <c r="S11" s="118">
        <f t="shared" ref="S11:X14" si="34">E11+L11</f>
        <v>200</v>
      </c>
      <c r="T11" s="118">
        <f t="shared" si="34"/>
        <v>9</v>
      </c>
      <c r="U11" s="118">
        <f t="shared" si="34"/>
        <v>2</v>
      </c>
      <c r="V11" s="118">
        <f t="shared" si="34"/>
        <v>51</v>
      </c>
      <c r="W11" s="118">
        <f t="shared" si="34"/>
        <v>165</v>
      </c>
      <c r="X11" s="118">
        <f t="shared" si="34"/>
        <v>3</v>
      </c>
      <c r="Y11" s="143">
        <f>Z11+AA11+AB11+AC11+AD11+AE11</f>
        <v>391</v>
      </c>
      <c r="Z11" s="118">
        <f t="shared" ref="Z11:AE14" si="35">AG11+AN11</f>
        <v>164</v>
      </c>
      <c r="AA11" s="118">
        <f t="shared" si="35"/>
        <v>8</v>
      </c>
      <c r="AB11" s="119">
        <f t="shared" si="35"/>
        <v>2</v>
      </c>
      <c r="AC11" s="118">
        <f t="shared" si="35"/>
        <v>49</v>
      </c>
      <c r="AD11" s="118">
        <f t="shared" si="35"/>
        <v>165</v>
      </c>
      <c r="AE11" s="120">
        <f t="shared" si="35"/>
        <v>3</v>
      </c>
      <c r="AF11" s="143">
        <f>AG11+AH11+AI11+AJ11+AK11+AL11</f>
        <v>323</v>
      </c>
      <c r="AG11" s="80">
        <v>114</v>
      </c>
      <c r="AH11" s="80">
        <v>4</v>
      </c>
      <c r="AI11" s="80">
        <v>1</v>
      </c>
      <c r="AJ11" s="80">
        <v>42</v>
      </c>
      <c r="AK11" s="80">
        <v>159</v>
      </c>
      <c r="AL11" s="80">
        <v>3</v>
      </c>
      <c r="AM11" s="119">
        <f>AN11+AO11+AP11+AQ11+AR11+AS11</f>
        <v>68</v>
      </c>
      <c r="AN11" s="80">
        <v>50</v>
      </c>
      <c r="AO11" s="80">
        <v>4</v>
      </c>
      <c r="AP11" s="80">
        <v>1</v>
      </c>
      <c r="AQ11" s="80">
        <v>7</v>
      </c>
      <c r="AR11" s="80">
        <v>6</v>
      </c>
      <c r="AS11" s="121"/>
      <c r="AT11" s="143">
        <f>AU11+AV11+AW11+AX11+AY11+AZ11</f>
        <v>373</v>
      </c>
      <c r="AU11" s="80">
        <v>147</v>
      </c>
      <c r="AV11" s="80">
        <v>8</v>
      </c>
      <c r="AW11" s="80">
        <v>1</v>
      </c>
      <c r="AX11" s="80">
        <v>49</v>
      </c>
      <c r="AY11" s="80">
        <v>165</v>
      </c>
      <c r="AZ11" s="121">
        <v>3</v>
      </c>
      <c r="BA11" s="143">
        <f>BB11+BC11+BD11+BE11+BF11+BG11</f>
        <v>39</v>
      </c>
      <c r="BB11" s="118">
        <f t="shared" ref="BB11:BG14" si="36">S11-Z11</f>
        <v>36</v>
      </c>
      <c r="BC11" s="118">
        <f t="shared" si="36"/>
        <v>1</v>
      </c>
      <c r="BD11" s="119">
        <f t="shared" si="36"/>
        <v>0</v>
      </c>
      <c r="BE11" s="118">
        <f t="shared" si="36"/>
        <v>2</v>
      </c>
      <c r="BF11" s="118">
        <f t="shared" si="36"/>
        <v>0</v>
      </c>
      <c r="BG11" s="120">
        <f t="shared" si="36"/>
        <v>0</v>
      </c>
    </row>
    <row r="12" spans="1:59" x14ac:dyDescent="0.2">
      <c r="A12" s="116">
        <v>3</v>
      </c>
      <c r="B12" s="157" t="s">
        <v>671</v>
      </c>
      <c r="C12" s="145">
        <v>16</v>
      </c>
      <c r="D12" s="143">
        <f>E12+F12+G12+H12+I12+J12</f>
        <v>0</v>
      </c>
      <c r="E12" s="146"/>
      <c r="F12" s="80"/>
      <c r="G12" s="80"/>
      <c r="H12" s="80"/>
      <c r="I12" s="80"/>
      <c r="J12" s="121"/>
      <c r="K12" s="143">
        <f>L12+M12+N12+O12+P12+Q12</f>
        <v>202</v>
      </c>
      <c r="L12" s="80">
        <v>6</v>
      </c>
      <c r="M12" s="80"/>
      <c r="N12" s="80">
        <v>1</v>
      </c>
      <c r="O12" s="80">
        <v>9</v>
      </c>
      <c r="P12" s="80">
        <v>186</v>
      </c>
      <c r="Q12" s="121"/>
      <c r="R12" s="143">
        <f>S12+T12+U12+V12+W12+X12</f>
        <v>202</v>
      </c>
      <c r="S12" s="118">
        <f t="shared" si="34"/>
        <v>6</v>
      </c>
      <c r="T12" s="118">
        <f t="shared" si="34"/>
        <v>0</v>
      </c>
      <c r="U12" s="118">
        <f t="shared" si="34"/>
        <v>1</v>
      </c>
      <c r="V12" s="118">
        <f t="shared" si="34"/>
        <v>9</v>
      </c>
      <c r="W12" s="118">
        <f t="shared" si="34"/>
        <v>186</v>
      </c>
      <c r="X12" s="118">
        <f t="shared" si="34"/>
        <v>0</v>
      </c>
      <c r="Y12" s="143">
        <f>Z12+AA12+AB12+AC12+AD12+AE12</f>
        <v>202</v>
      </c>
      <c r="Z12" s="118">
        <f t="shared" si="35"/>
        <v>6</v>
      </c>
      <c r="AA12" s="118">
        <f t="shared" si="35"/>
        <v>0</v>
      </c>
      <c r="AB12" s="119">
        <f t="shared" si="35"/>
        <v>1</v>
      </c>
      <c r="AC12" s="118">
        <f t="shared" si="35"/>
        <v>9</v>
      </c>
      <c r="AD12" s="118">
        <f t="shared" si="35"/>
        <v>186</v>
      </c>
      <c r="AE12" s="120">
        <f t="shared" si="35"/>
        <v>0</v>
      </c>
      <c r="AF12" s="143">
        <f>AG12+AH12+AI12+AJ12+AK12+AL12</f>
        <v>192</v>
      </c>
      <c r="AG12" s="80"/>
      <c r="AH12" s="80"/>
      <c r="AI12" s="80"/>
      <c r="AJ12" s="80">
        <v>9</v>
      </c>
      <c r="AK12" s="80">
        <v>183</v>
      </c>
      <c r="AL12" s="80"/>
      <c r="AM12" s="119">
        <f>AN12+AO12+AP12+AQ12+AR12+AS12</f>
        <v>10</v>
      </c>
      <c r="AN12" s="80">
        <v>6</v>
      </c>
      <c r="AO12" s="80"/>
      <c r="AP12" s="80">
        <v>1</v>
      </c>
      <c r="AQ12" s="80"/>
      <c r="AR12" s="80">
        <v>3</v>
      </c>
      <c r="AS12" s="121"/>
      <c r="AT12" s="143">
        <f>AU12+AV12+AW12+AX12+AY12+AZ12</f>
        <v>202</v>
      </c>
      <c r="AU12" s="80">
        <v>6</v>
      </c>
      <c r="AV12" s="80"/>
      <c r="AW12" s="80">
        <v>1</v>
      </c>
      <c r="AX12" s="80">
        <v>9</v>
      </c>
      <c r="AY12" s="80">
        <v>186</v>
      </c>
      <c r="AZ12" s="121"/>
      <c r="BA12" s="143">
        <f>BB12+BC12+BD12+BE12+BF12+BG12</f>
        <v>0</v>
      </c>
      <c r="BB12" s="118">
        <f t="shared" si="36"/>
        <v>0</v>
      </c>
      <c r="BC12" s="118">
        <f t="shared" si="36"/>
        <v>0</v>
      </c>
      <c r="BD12" s="119">
        <f t="shared" si="36"/>
        <v>0</v>
      </c>
      <c r="BE12" s="118">
        <f t="shared" si="36"/>
        <v>0</v>
      </c>
      <c r="BF12" s="118">
        <f t="shared" si="36"/>
        <v>0</v>
      </c>
      <c r="BG12" s="120">
        <f t="shared" si="36"/>
        <v>0</v>
      </c>
    </row>
    <row r="13" spans="1:59" x14ac:dyDescent="0.2">
      <c r="A13" s="116">
        <v>4</v>
      </c>
      <c r="B13" s="157" t="s">
        <v>672</v>
      </c>
      <c r="C13" s="145">
        <v>11</v>
      </c>
      <c r="D13" s="143">
        <f>E13+F13+G13+H13+I13+J13</f>
        <v>0</v>
      </c>
      <c r="E13" s="146"/>
      <c r="F13" s="80"/>
      <c r="G13" s="80"/>
      <c r="H13" s="80"/>
      <c r="I13" s="80"/>
      <c r="J13" s="121"/>
      <c r="K13" s="143">
        <f>L13+M13+N13+O13+P13+Q13</f>
        <v>188</v>
      </c>
      <c r="L13" s="80"/>
      <c r="M13" s="80"/>
      <c r="N13" s="80"/>
      <c r="O13" s="80">
        <v>19</v>
      </c>
      <c r="P13" s="80">
        <v>169</v>
      </c>
      <c r="Q13" s="121"/>
      <c r="R13" s="143">
        <f>S13+T13+U13+V13+W13+X13</f>
        <v>188</v>
      </c>
      <c r="S13" s="118">
        <f t="shared" si="34"/>
        <v>0</v>
      </c>
      <c r="T13" s="118">
        <f t="shared" si="34"/>
        <v>0</v>
      </c>
      <c r="U13" s="118">
        <f t="shared" si="34"/>
        <v>0</v>
      </c>
      <c r="V13" s="118">
        <f t="shared" si="34"/>
        <v>19</v>
      </c>
      <c r="W13" s="118">
        <f t="shared" si="34"/>
        <v>169</v>
      </c>
      <c r="X13" s="118">
        <f t="shared" si="34"/>
        <v>0</v>
      </c>
      <c r="Y13" s="143">
        <f>Z13+AA13+AB13+AC13+AD13+AE13</f>
        <v>188</v>
      </c>
      <c r="Z13" s="118">
        <f t="shared" si="35"/>
        <v>0</v>
      </c>
      <c r="AA13" s="118">
        <f t="shared" si="35"/>
        <v>0</v>
      </c>
      <c r="AB13" s="119">
        <f t="shared" si="35"/>
        <v>0</v>
      </c>
      <c r="AC13" s="118">
        <f t="shared" si="35"/>
        <v>19</v>
      </c>
      <c r="AD13" s="118">
        <f t="shared" si="35"/>
        <v>169</v>
      </c>
      <c r="AE13" s="120">
        <f t="shared" si="35"/>
        <v>0</v>
      </c>
      <c r="AF13" s="143">
        <f>AG13+AH13+AI13+AJ13+AK13+AL13</f>
        <v>181</v>
      </c>
      <c r="AG13" s="80"/>
      <c r="AH13" s="80"/>
      <c r="AI13" s="80"/>
      <c r="AJ13" s="80">
        <v>19</v>
      </c>
      <c r="AK13" s="80">
        <v>162</v>
      </c>
      <c r="AL13" s="80"/>
      <c r="AM13" s="119">
        <f>AN13+AO13+AP13+AQ13+AR13+AS13</f>
        <v>7</v>
      </c>
      <c r="AN13" s="80"/>
      <c r="AO13" s="80"/>
      <c r="AP13" s="80"/>
      <c r="AQ13" s="80"/>
      <c r="AR13" s="80">
        <v>7</v>
      </c>
      <c r="AS13" s="121"/>
      <c r="AT13" s="143">
        <f>AU13+AV13+AW13+AX13+AY13+AZ13</f>
        <v>188</v>
      </c>
      <c r="AU13" s="80"/>
      <c r="AV13" s="80"/>
      <c r="AW13" s="80"/>
      <c r="AX13" s="80">
        <v>19</v>
      </c>
      <c r="AY13" s="80">
        <v>169</v>
      </c>
      <c r="AZ13" s="121"/>
      <c r="BA13" s="143">
        <f>BB13+BC13+BD13+BE13+BF13+BG13</f>
        <v>0</v>
      </c>
      <c r="BB13" s="118">
        <f t="shared" si="36"/>
        <v>0</v>
      </c>
      <c r="BC13" s="118">
        <f t="shared" si="36"/>
        <v>0</v>
      </c>
      <c r="BD13" s="119">
        <f t="shared" si="36"/>
        <v>0</v>
      </c>
      <c r="BE13" s="118">
        <f t="shared" si="36"/>
        <v>0</v>
      </c>
      <c r="BF13" s="118">
        <f t="shared" si="36"/>
        <v>0</v>
      </c>
      <c r="BG13" s="120">
        <f t="shared" si="36"/>
        <v>0</v>
      </c>
    </row>
    <row r="14" spans="1:59" x14ac:dyDescent="0.2">
      <c r="A14" s="116">
        <v>5</v>
      </c>
      <c r="B14" s="157" t="s">
        <v>673</v>
      </c>
      <c r="C14" s="145">
        <v>11</v>
      </c>
      <c r="D14" s="143">
        <f>E14+F14+G14+H14+I14+J14</f>
        <v>0</v>
      </c>
      <c r="E14" s="146"/>
      <c r="F14" s="80"/>
      <c r="G14" s="80"/>
      <c r="H14" s="80"/>
      <c r="I14" s="80"/>
      <c r="J14" s="121"/>
      <c r="K14" s="143">
        <f>L14+M14+N14+O14+P14+Q14</f>
        <v>193</v>
      </c>
      <c r="L14" s="80"/>
      <c r="M14" s="80"/>
      <c r="N14" s="80"/>
      <c r="O14" s="80">
        <v>28</v>
      </c>
      <c r="P14" s="80">
        <v>165</v>
      </c>
      <c r="Q14" s="121"/>
      <c r="R14" s="143">
        <f>S14+T14+U14+V14+W14+X14</f>
        <v>193</v>
      </c>
      <c r="S14" s="118">
        <f t="shared" si="34"/>
        <v>0</v>
      </c>
      <c r="T14" s="118">
        <f t="shared" si="34"/>
        <v>0</v>
      </c>
      <c r="U14" s="118">
        <f t="shared" si="34"/>
        <v>0</v>
      </c>
      <c r="V14" s="118">
        <f t="shared" si="34"/>
        <v>28</v>
      </c>
      <c r="W14" s="118">
        <f t="shared" si="34"/>
        <v>165</v>
      </c>
      <c r="X14" s="118">
        <f t="shared" si="34"/>
        <v>0</v>
      </c>
      <c r="Y14" s="143">
        <f>Z14+AA14+AB14+AC14+AD14+AE14</f>
        <v>193</v>
      </c>
      <c r="Z14" s="118">
        <f t="shared" si="35"/>
        <v>0</v>
      </c>
      <c r="AA14" s="118">
        <f t="shared" si="35"/>
        <v>0</v>
      </c>
      <c r="AB14" s="119">
        <f t="shared" si="35"/>
        <v>0</v>
      </c>
      <c r="AC14" s="118">
        <f t="shared" si="35"/>
        <v>28</v>
      </c>
      <c r="AD14" s="118">
        <f t="shared" si="35"/>
        <v>165</v>
      </c>
      <c r="AE14" s="120">
        <f t="shared" si="35"/>
        <v>0</v>
      </c>
      <c r="AF14" s="143">
        <f>AG14+AH14+AI14+AJ14+AK14+AL14</f>
        <v>187</v>
      </c>
      <c r="AG14" s="80"/>
      <c r="AH14" s="80"/>
      <c r="AI14" s="80"/>
      <c r="AJ14" s="80">
        <v>28</v>
      </c>
      <c r="AK14" s="80">
        <v>159</v>
      </c>
      <c r="AL14" s="80"/>
      <c r="AM14" s="119">
        <f>AN14+AO14+AP14+AQ14+AR14+AS14</f>
        <v>6</v>
      </c>
      <c r="AN14" s="80"/>
      <c r="AO14" s="80"/>
      <c r="AP14" s="80"/>
      <c r="AQ14" s="80"/>
      <c r="AR14" s="80">
        <v>6</v>
      </c>
      <c r="AS14" s="121"/>
      <c r="AT14" s="143">
        <f>AU14+AV14+AW14+AX14+AY14+AZ14</f>
        <v>193</v>
      </c>
      <c r="AU14" s="80"/>
      <c r="AV14" s="80"/>
      <c r="AW14" s="80"/>
      <c r="AX14" s="80">
        <v>28</v>
      </c>
      <c r="AY14" s="80">
        <v>165</v>
      </c>
      <c r="AZ14" s="121"/>
      <c r="BA14" s="143">
        <f>BB14+BC14+BD14+BE14+BF14+BG14</f>
        <v>0</v>
      </c>
      <c r="BB14" s="118">
        <f t="shared" si="36"/>
        <v>0</v>
      </c>
      <c r="BC14" s="118">
        <f t="shared" si="36"/>
        <v>0</v>
      </c>
      <c r="BD14" s="119">
        <f t="shared" si="36"/>
        <v>0</v>
      </c>
      <c r="BE14" s="118">
        <f t="shared" si="36"/>
        <v>0</v>
      </c>
      <c r="BF14" s="118">
        <f t="shared" si="36"/>
        <v>0</v>
      </c>
      <c r="BG14" s="120">
        <f t="shared" si="36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80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80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62" x14ac:dyDescent="0.2">
      <c r="A17" s="116"/>
      <c r="B17" s="157"/>
      <c r="C17" s="145"/>
      <c r="D17" s="143">
        <f t="shared" si="8"/>
        <v>0</v>
      </c>
      <c r="E17" s="80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62" x14ac:dyDescent="0.2">
      <c r="A18" s="116"/>
      <c r="B18" s="157"/>
      <c r="C18" s="145"/>
      <c r="D18" s="143">
        <f t="shared" si="8"/>
        <v>0</v>
      </c>
      <c r="E18" s="80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62" x14ac:dyDescent="0.2">
      <c r="A19" s="116"/>
      <c r="B19" s="157"/>
      <c r="C19" s="145"/>
      <c r="D19" s="143">
        <f t="shared" si="8"/>
        <v>0</v>
      </c>
      <c r="E19" s="80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62" x14ac:dyDescent="0.2">
      <c r="A20" s="116"/>
      <c r="B20" s="157"/>
      <c r="C20" s="145"/>
      <c r="D20" s="143">
        <f t="shared" si="8"/>
        <v>0</v>
      </c>
      <c r="E20" s="80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62" ht="13.5" thickBot="1" x14ac:dyDescent="0.25">
      <c r="A21" s="122"/>
      <c r="B21" s="158"/>
      <c r="C21" s="148"/>
      <c r="D21" s="149">
        <f t="shared" si="8"/>
        <v>0</v>
      </c>
      <c r="E21" s="125"/>
      <c r="F21" s="125"/>
      <c r="G21" s="125"/>
      <c r="H21" s="125"/>
      <c r="I21" s="125"/>
      <c r="J21" s="123"/>
      <c r="K21" s="149">
        <f t="shared" si="9"/>
        <v>0</v>
      </c>
      <c r="L21" s="125"/>
      <c r="M21" s="125"/>
      <c r="N21" s="125"/>
      <c r="O21" s="125"/>
      <c r="P21" s="125"/>
      <c r="Q21" s="123"/>
      <c r="R21" s="149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9">
        <f t="shared" si="17"/>
        <v>0</v>
      </c>
      <c r="Z21" s="151">
        <f t="shared" si="18"/>
        <v>0</v>
      </c>
      <c r="AA21" s="151">
        <f t="shared" si="19"/>
        <v>0</v>
      </c>
      <c r="AB21" s="126">
        <f t="shared" si="20"/>
        <v>0</v>
      </c>
      <c r="AC21" s="151">
        <f t="shared" si="21"/>
        <v>0</v>
      </c>
      <c r="AD21" s="151">
        <f t="shared" si="22"/>
        <v>0</v>
      </c>
      <c r="AE21" s="152">
        <f t="shared" si="23"/>
        <v>0</v>
      </c>
      <c r="AF21" s="149">
        <f t="shared" si="24"/>
        <v>0</v>
      </c>
      <c r="AG21" s="125"/>
      <c r="AH21" s="125"/>
      <c r="AI21" s="125"/>
      <c r="AJ21" s="125"/>
      <c r="AK21" s="125"/>
      <c r="AL21" s="125"/>
      <c r="AM21" s="126">
        <f t="shared" si="25"/>
        <v>0</v>
      </c>
      <c r="AN21" s="125"/>
      <c r="AO21" s="125"/>
      <c r="AP21" s="125"/>
      <c r="AQ21" s="125"/>
      <c r="AR21" s="125"/>
      <c r="AS21" s="123"/>
      <c r="AT21" s="149">
        <f t="shared" si="26"/>
        <v>0</v>
      </c>
      <c r="AU21" s="125"/>
      <c r="AV21" s="125"/>
      <c r="AW21" s="125"/>
      <c r="AX21" s="125"/>
      <c r="AY21" s="125"/>
      <c r="AZ21" s="123"/>
      <c r="BA21" s="149">
        <f t="shared" si="27"/>
        <v>0</v>
      </c>
      <c r="BB21" s="151">
        <f t="shared" si="28"/>
        <v>0</v>
      </c>
      <c r="BC21" s="151">
        <f t="shared" si="29"/>
        <v>0</v>
      </c>
      <c r="BD21" s="126">
        <f t="shared" si="30"/>
        <v>0</v>
      </c>
      <c r="BE21" s="151">
        <f t="shared" si="31"/>
        <v>0</v>
      </c>
      <c r="BF21" s="151">
        <f t="shared" si="32"/>
        <v>0</v>
      </c>
      <c r="BG21" s="152">
        <f t="shared" si="33"/>
        <v>0</v>
      </c>
    </row>
    <row r="23" spans="1:62" x14ac:dyDescent="0.2">
      <c r="AU23" s="749" t="s">
        <v>60</v>
      </c>
      <c r="AV23" s="749"/>
      <c r="AW23" s="749"/>
      <c r="AX23" s="749"/>
      <c r="AY23" s="749"/>
      <c r="AZ23" s="749"/>
      <c r="BA23" s="749"/>
      <c r="BB23" s="749"/>
      <c r="BC23" s="749"/>
      <c r="BD23" s="66"/>
    </row>
    <row r="24" spans="1:62" x14ac:dyDescent="0.2">
      <c r="AV24" s="98" t="s">
        <v>520</v>
      </c>
    </row>
    <row r="25" spans="1:62" x14ac:dyDescent="0.2">
      <c r="AV25" s="296" t="s">
        <v>655</v>
      </c>
    </row>
    <row r="26" spans="1:62" x14ac:dyDescent="0.2">
      <c r="AV26" s="98"/>
    </row>
    <row r="27" spans="1:62" ht="16.5" x14ac:dyDescent="0.25">
      <c r="AT27" s="127" t="s">
        <v>676</v>
      </c>
      <c r="AY27" s="128" t="s">
        <v>677</v>
      </c>
      <c r="AZ27" s="129"/>
      <c r="BA27" s="130"/>
      <c r="BB27" s="130"/>
      <c r="BC27" s="130"/>
      <c r="BD27" s="131" t="s">
        <v>666</v>
      </c>
      <c r="BF27" s="132"/>
      <c r="BG27" s="132"/>
      <c r="BH27" s="133"/>
      <c r="BI27" s="133"/>
      <c r="BJ27" s="296"/>
    </row>
    <row r="28" spans="1:62" ht="16.5" x14ac:dyDescent="0.25">
      <c r="AT28" s="134"/>
      <c r="AY28" s="128"/>
      <c r="AZ28" s="129"/>
      <c r="BA28" s="130"/>
      <c r="BB28" s="130"/>
      <c r="BC28" s="130"/>
      <c r="BD28" s="130"/>
      <c r="BE28" s="135"/>
      <c r="BF28" s="135"/>
      <c r="BG28" s="135"/>
      <c r="BH28" s="133"/>
      <c r="BI28" s="133"/>
    </row>
    <row r="29" spans="1:62" x14ac:dyDescent="0.2">
      <c r="AT29" s="76"/>
      <c r="AY29" s="7" t="s">
        <v>658</v>
      </c>
      <c r="AZ29" s="76"/>
      <c r="BA29" s="76"/>
      <c r="BB29" s="76"/>
      <c r="BC29" s="76"/>
      <c r="BD29" s="7" t="s">
        <v>126</v>
      </c>
      <c r="BF29" s="76"/>
      <c r="BG29" s="76"/>
      <c r="BH29" s="76"/>
      <c r="BI29" s="76"/>
    </row>
    <row r="175" spans="13:13" x14ac:dyDescent="0.2">
      <c r="M175" s="159"/>
    </row>
  </sheetData>
  <mergeCells count="31">
    <mergeCell ref="N1:O1"/>
    <mergeCell ref="AU23:BC23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K64"/>
  <sheetViews>
    <sheetView topLeftCell="A10" zoomScale="80" zoomScaleNormal="80" workbookViewId="0">
      <selection activeCell="A26" sqref="A26:Z31"/>
    </sheetView>
  </sheetViews>
  <sheetFormatPr defaultRowHeight="12.75" x14ac:dyDescent="0.2"/>
  <cols>
    <col min="1" max="1" width="5.140625" customWidth="1"/>
    <col min="2" max="2" width="29.5703125" customWidth="1"/>
    <col min="3" max="3" width="6.85546875" customWidth="1"/>
    <col min="4" max="10" width="4.7109375" customWidth="1"/>
    <col min="11" max="11" width="3.5703125" customWidth="1"/>
    <col min="12" max="12" width="4" customWidth="1"/>
    <col min="13" max="13" width="3.85546875" customWidth="1"/>
    <col min="14" max="14" width="3.42578125" customWidth="1"/>
    <col min="15" max="15" width="3.85546875" customWidth="1"/>
    <col min="16" max="17" width="3.42578125" customWidth="1"/>
    <col min="18" max="18" width="3.5703125" customWidth="1"/>
    <col min="19" max="19" width="3.28515625" customWidth="1"/>
    <col min="20" max="21" width="3.5703125" customWidth="1"/>
    <col min="22" max="22" width="3.42578125" customWidth="1"/>
    <col min="23" max="23" width="3.85546875" customWidth="1"/>
    <col min="24" max="25" width="3.5703125" customWidth="1"/>
    <col min="26" max="26" width="3.85546875" customWidth="1"/>
    <col min="27" max="27" width="3.5703125" customWidth="1"/>
    <col min="28" max="28" width="4" customWidth="1"/>
    <col min="29" max="30" width="3.28515625" customWidth="1"/>
    <col min="31" max="31" width="8.5703125" customWidth="1"/>
    <col min="32" max="58" width="4.7109375" customWidth="1"/>
  </cols>
  <sheetData>
    <row r="1" spans="1:58" x14ac:dyDescent="0.2">
      <c r="B1" s="115" t="s">
        <v>201</v>
      </c>
      <c r="C1" s="113"/>
      <c r="AE1" s="113"/>
    </row>
    <row r="2" spans="1:58" ht="30.75" customHeight="1" x14ac:dyDescent="0.2">
      <c r="B2" s="801" t="s">
        <v>684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797" t="s">
        <v>255</v>
      </c>
      <c r="AF2" s="797"/>
      <c r="AG2" s="797"/>
      <c r="AH2" s="797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263</v>
      </c>
      <c r="AI3" s="113"/>
    </row>
    <row r="4" spans="1:58" ht="42" customHeight="1" x14ac:dyDescent="0.2">
      <c r="A4" s="773" t="s">
        <v>237</v>
      </c>
      <c r="B4" s="804" t="s">
        <v>264</v>
      </c>
      <c r="C4" s="767" t="s">
        <v>203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204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74"/>
      <c r="B5" s="805"/>
      <c r="C5" s="757" t="s">
        <v>205</v>
      </c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/>
      <c r="AE5" s="757" t="s">
        <v>205</v>
      </c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  <c r="BB5" s="758"/>
      <c r="BC5" s="758"/>
      <c r="BD5" s="758"/>
      <c r="BE5" s="758"/>
      <c r="BF5" s="759"/>
    </row>
    <row r="6" spans="1:58" s="67" customFormat="1" ht="24" customHeight="1" x14ac:dyDescent="0.2">
      <c r="A6" s="803"/>
      <c r="B6" s="805"/>
      <c r="C6" s="205" t="s">
        <v>87</v>
      </c>
      <c r="D6" s="215">
        <v>1</v>
      </c>
      <c r="E6" s="206">
        <v>2</v>
      </c>
      <c r="F6" s="206" t="s">
        <v>206</v>
      </c>
      <c r="G6" s="206" t="s">
        <v>207</v>
      </c>
      <c r="H6" s="206" t="s">
        <v>208</v>
      </c>
      <c r="I6" s="206" t="s">
        <v>265</v>
      </c>
      <c r="J6" s="206" t="s">
        <v>266</v>
      </c>
      <c r="K6" s="206" t="s">
        <v>267</v>
      </c>
      <c r="L6" s="206" t="s">
        <v>268</v>
      </c>
      <c r="M6" s="206" t="s">
        <v>209</v>
      </c>
      <c r="N6" s="206" t="s">
        <v>210</v>
      </c>
      <c r="O6" s="206" t="s">
        <v>211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212</v>
      </c>
      <c r="U6" s="206" t="s">
        <v>213</v>
      </c>
      <c r="V6" s="206" t="s">
        <v>214</v>
      </c>
      <c r="W6" s="206" t="s">
        <v>215</v>
      </c>
      <c r="X6" s="206" t="s">
        <v>271</v>
      </c>
      <c r="Y6" s="206" t="s">
        <v>272</v>
      </c>
      <c r="Z6" s="206" t="s">
        <v>273</v>
      </c>
      <c r="AA6" s="206" t="s">
        <v>274</v>
      </c>
      <c r="AB6" s="206" t="s">
        <v>275</v>
      </c>
      <c r="AC6" s="206" t="s">
        <v>276</v>
      </c>
      <c r="AD6" s="207" t="s">
        <v>277</v>
      </c>
      <c r="AE6" s="205" t="s">
        <v>87</v>
      </c>
      <c r="AF6" s="215">
        <v>1</v>
      </c>
      <c r="AG6" s="206">
        <v>2</v>
      </c>
      <c r="AH6" s="206" t="s">
        <v>206</v>
      </c>
      <c r="AI6" s="206" t="s">
        <v>207</v>
      </c>
      <c r="AJ6" s="206" t="s">
        <v>208</v>
      </c>
      <c r="AK6" s="206" t="s">
        <v>265</v>
      </c>
      <c r="AL6" s="206" t="s">
        <v>266</v>
      </c>
      <c r="AM6" s="206" t="s">
        <v>267</v>
      </c>
      <c r="AN6" s="206" t="s">
        <v>268</v>
      </c>
      <c r="AO6" s="206" t="s">
        <v>209</v>
      </c>
      <c r="AP6" s="206" t="s">
        <v>210</v>
      </c>
      <c r="AQ6" s="206" t="s">
        <v>211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212</v>
      </c>
      <c r="AW6" s="206" t="s">
        <v>213</v>
      </c>
      <c r="AX6" s="206" t="s">
        <v>214</v>
      </c>
      <c r="AY6" s="206" t="s">
        <v>215</v>
      </c>
      <c r="AZ6" s="206" t="s">
        <v>271</v>
      </c>
      <c r="BA6" s="206" t="s">
        <v>272</v>
      </c>
      <c r="BB6" s="206" t="s">
        <v>273</v>
      </c>
      <c r="BC6" s="206" t="s">
        <v>274</v>
      </c>
      <c r="BD6" s="206" t="s">
        <v>275</v>
      </c>
      <c r="BE6" s="206" t="s">
        <v>276</v>
      </c>
      <c r="BF6" s="207" t="s">
        <v>277</v>
      </c>
    </row>
    <row r="7" spans="1:58" x14ac:dyDescent="0.2">
      <c r="A7" s="216"/>
      <c r="B7" s="217" t="s">
        <v>87</v>
      </c>
      <c r="C7" s="143">
        <f>D7+E7+F7+G7+H7+I7+J7+K7+L7+M7+N7+O7+P7+Q7+R7+S7+T7+U7+V7+W7+X7+Y7+Z7+AA7+AB7+AC7+AD7</f>
        <v>28</v>
      </c>
      <c r="D7" s="118">
        <f t="shared" ref="D7:AD7" si="0">SUM(D8:D20)</f>
        <v>17</v>
      </c>
      <c r="E7" s="118">
        <f t="shared" si="0"/>
        <v>0</v>
      </c>
      <c r="F7" s="118">
        <f t="shared" si="0"/>
        <v>4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6</v>
      </c>
      <c r="AF7" s="118">
        <f t="shared" ref="AF7:BF7" si="1">SUM(AF8:AF20)</f>
        <v>6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57" t="s">
        <v>674</v>
      </c>
      <c r="C8" s="143">
        <f>D8+E8+F8+G8+H8+I8+J8+K8+L8+M8+N8+O8+P8+Q8+R8+S8+T8+U8+V8+W8+X8+Y8+Z8+AA8+AB8+AC8+AD8</f>
        <v>19</v>
      </c>
      <c r="D8" s="80">
        <v>9</v>
      </c>
      <c r="E8" s="80"/>
      <c r="F8" s="80">
        <v>4</v>
      </c>
      <c r="G8" s="80">
        <v>1</v>
      </c>
      <c r="H8" s="80"/>
      <c r="I8" s="80"/>
      <c r="J8" s="80">
        <v>1</v>
      </c>
      <c r="K8" s="80"/>
      <c r="L8" s="80"/>
      <c r="M8" s="80">
        <v>4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20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57" t="s">
        <v>675</v>
      </c>
      <c r="C9" s="143">
        <f t="shared" ref="C9:C20" si="3">D9+E9+F9+G9+H9+I9+J9+K9+L9+M9+N9+O9+P9+Q9+R9+S9+T9+U9+V9+W9+X9+Y9+Z9+AA9+AB9+AC9+AD9</f>
        <v>9</v>
      </c>
      <c r="D9" s="80">
        <v>8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4</v>
      </c>
      <c r="AF9" s="80">
        <v>4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57" t="s">
        <v>671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57" t="s">
        <v>672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57" t="s">
        <v>673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63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63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63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63" ht="13.5" thickBot="1" x14ac:dyDescent="0.25">
      <c r="A20" s="122"/>
      <c r="B20" s="123"/>
      <c r="C20" s="149">
        <f t="shared" si="3"/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3"/>
      <c r="AE20" s="149">
        <f t="shared" si="2"/>
        <v>0</v>
      </c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3"/>
    </row>
    <row r="21" spans="1:63" x14ac:dyDescent="0.2">
      <c r="A21" s="65"/>
    </row>
    <row r="22" spans="1:63" ht="12.75" customHeight="1" x14ac:dyDescent="0.2">
      <c r="A22" s="65"/>
      <c r="AU22" s="749" t="s">
        <v>60</v>
      </c>
      <c r="AV22" s="749"/>
      <c r="AW22" s="749"/>
      <c r="AX22" s="749"/>
      <c r="AY22" s="749"/>
      <c r="AZ22" s="749"/>
      <c r="BA22" s="749"/>
      <c r="BB22" s="749"/>
      <c r="BC22" s="749"/>
      <c r="BD22" s="749"/>
      <c r="BE22" s="749"/>
      <c r="BF22" s="749"/>
      <c r="BG22" s="749"/>
    </row>
    <row r="23" spans="1:63" ht="16.5" x14ac:dyDescent="0.25">
      <c r="AE23" s="127"/>
      <c r="AH23" s="128"/>
      <c r="AI23" s="129"/>
      <c r="AJ23" s="129"/>
      <c r="AK23" s="130"/>
      <c r="AL23" s="130"/>
      <c r="AM23" s="130"/>
      <c r="AN23" s="130"/>
      <c r="AO23" s="131"/>
      <c r="AP23" s="132"/>
      <c r="AQ23" s="132"/>
      <c r="AU23" s="802" t="s">
        <v>520</v>
      </c>
      <c r="AV23" s="802"/>
      <c r="AW23" s="802"/>
      <c r="AX23" s="802"/>
      <c r="AY23" s="802"/>
      <c r="AZ23" s="802"/>
      <c r="BA23" s="802"/>
      <c r="BB23" s="802"/>
      <c r="BC23" s="802"/>
      <c r="BD23" s="802"/>
      <c r="BE23" s="802"/>
      <c r="BF23" s="802"/>
      <c r="BG23" s="802"/>
    </row>
    <row r="24" spans="1:63" ht="16.5" x14ac:dyDescent="0.25">
      <c r="AE24" s="134"/>
      <c r="AH24" s="128"/>
      <c r="AI24" s="129"/>
      <c r="AJ24" s="129"/>
      <c r="AK24" s="130"/>
      <c r="AL24" s="130"/>
      <c r="AM24" s="130"/>
      <c r="AN24" s="130"/>
      <c r="AO24" s="135"/>
      <c r="AP24" s="135"/>
      <c r="AQ24" s="135"/>
      <c r="AU24" s="741" t="s">
        <v>655</v>
      </c>
      <c r="AV24" s="741"/>
      <c r="AW24" s="741"/>
      <c r="AX24" s="741"/>
      <c r="AY24" s="741"/>
      <c r="AZ24" s="741"/>
      <c r="BA24" s="741"/>
      <c r="BB24" s="741"/>
      <c r="BC24" s="741"/>
      <c r="BD24" s="741"/>
      <c r="BE24" s="741"/>
      <c r="BF24" s="741"/>
      <c r="BG24" s="741"/>
    </row>
    <row r="25" spans="1:63" x14ac:dyDescent="0.2">
      <c r="AE25" s="76"/>
      <c r="AH25" s="7"/>
      <c r="AI25" s="76"/>
      <c r="AJ25" s="76"/>
      <c r="AK25" s="76"/>
      <c r="AL25" s="76"/>
      <c r="AM25" s="76"/>
      <c r="AN25" s="76"/>
      <c r="AO25" s="7"/>
      <c r="AP25" s="76"/>
      <c r="AQ25" s="76"/>
      <c r="AR25" s="76"/>
      <c r="AS25" s="76"/>
      <c r="AT25" s="76"/>
    </row>
    <row r="26" spans="1:63" ht="15.75" x14ac:dyDescent="0.25">
      <c r="B26" s="136"/>
    </row>
    <row r="27" spans="1:63" ht="16.5" x14ac:dyDescent="0.25">
      <c r="B27" s="67"/>
      <c r="AK27" s="127" t="s">
        <v>676</v>
      </c>
      <c r="AN27" s="128" t="s">
        <v>677</v>
      </c>
      <c r="AO27" s="129"/>
      <c r="AP27" s="129"/>
      <c r="AQ27" s="130"/>
      <c r="AR27" s="130"/>
      <c r="AS27" s="130"/>
      <c r="AT27" s="130"/>
      <c r="AU27" s="131" t="s">
        <v>666</v>
      </c>
      <c r="AV27" s="132"/>
      <c r="AW27" s="132"/>
      <c r="AX27" s="132"/>
      <c r="AY27" s="133"/>
    </row>
    <row r="28" spans="1:63" ht="16.5" x14ac:dyDescent="0.25">
      <c r="B28" s="67"/>
      <c r="AK28" s="134"/>
      <c r="AN28" s="128"/>
      <c r="AO28" s="129"/>
      <c r="AP28" s="129"/>
      <c r="AQ28" s="130"/>
      <c r="AR28" s="130"/>
      <c r="AS28" s="130"/>
      <c r="AT28" s="130"/>
      <c r="AU28" s="135"/>
      <c r="AV28" s="135"/>
      <c r="AW28" s="135"/>
      <c r="AX28" s="135"/>
      <c r="AY28" s="133"/>
      <c r="BK28" s="133"/>
    </row>
    <row r="29" spans="1:63" ht="14.25" customHeight="1" x14ac:dyDescent="0.25">
      <c r="B29" s="67"/>
      <c r="AK29" s="76"/>
      <c r="AN29" s="7" t="s">
        <v>658</v>
      </c>
      <c r="AO29" s="76"/>
      <c r="AP29" s="76"/>
      <c r="AQ29" s="76"/>
      <c r="AR29" s="76"/>
      <c r="AS29" s="76"/>
      <c r="AT29" s="76"/>
      <c r="AU29" s="7" t="s">
        <v>126</v>
      </c>
      <c r="AV29" s="76"/>
      <c r="AW29" s="76"/>
      <c r="AX29" s="76"/>
      <c r="AY29" s="76"/>
      <c r="BK29" s="133"/>
    </row>
    <row r="30" spans="1:63" ht="14.25" customHeight="1" x14ac:dyDescent="0.2">
      <c r="B30" s="798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BK30" s="76"/>
    </row>
    <row r="31" spans="1:63" ht="15.95" customHeight="1" x14ac:dyDescent="0.2">
      <c r="B31" s="798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</row>
    <row r="32" spans="1:63" ht="15.95" customHeight="1" x14ac:dyDescent="0.2">
      <c r="B32" s="798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</row>
    <row r="33" spans="2:26" ht="15.95" customHeight="1" x14ac:dyDescent="0.2">
      <c r="B33" s="799" t="s">
        <v>278</v>
      </c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</row>
    <row r="34" spans="2:26" ht="15.95" customHeight="1" x14ac:dyDescent="0.2">
      <c r="B34" s="800" t="s">
        <v>372</v>
      </c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</row>
    <row r="35" spans="2:26" ht="15.95" customHeight="1" x14ac:dyDescent="0.2">
      <c r="B35" s="800" t="s">
        <v>279</v>
      </c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</row>
    <row r="36" spans="2:26" ht="15.95" customHeight="1" x14ac:dyDescent="0.2">
      <c r="B36" s="800" t="s">
        <v>280</v>
      </c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</row>
    <row r="37" spans="2:26" ht="15.95" customHeight="1" x14ac:dyDescent="0.2">
      <c r="B37" s="799" t="s">
        <v>281</v>
      </c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8"/>
      <c r="Y37" s="798"/>
      <c r="Z37" s="798"/>
    </row>
    <row r="38" spans="2:26" ht="15.95" customHeight="1" x14ac:dyDescent="0.2">
      <c r="B38" s="800" t="s">
        <v>282</v>
      </c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</row>
    <row r="39" spans="2:26" ht="30" customHeight="1" x14ac:dyDescent="0.2">
      <c r="B39" s="800" t="s">
        <v>283</v>
      </c>
      <c r="C39" s="800"/>
      <c r="D39" s="800"/>
      <c r="E39" s="800"/>
      <c r="F39" s="800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0"/>
      <c r="S39" s="800"/>
      <c r="T39" s="800"/>
      <c r="U39" s="800"/>
      <c r="V39" s="800"/>
      <c r="W39" s="800"/>
      <c r="X39" s="800"/>
      <c r="Y39" s="800"/>
      <c r="Z39" s="800"/>
    </row>
    <row r="40" spans="2:26" ht="30" customHeight="1" x14ac:dyDescent="0.2">
      <c r="B40" s="800" t="s">
        <v>284</v>
      </c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</row>
    <row r="41" spans="2:26" ht="15.95" customHeight="1" x14ac:dyDescent="0.2">
      <c r="B41" s="800" t="s">
        <v>285</v>
      </c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</row>
    <row r="42" spans="2:26" ht="15.95" customHeight="1" x14ac:dyDescent="0.2">
      <c r="B42" s="799" t="s">
        <v>286</v>
      </c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</row>
    <row r="43" spans="2:26" ht="15.95" customHeight="1" x14ac:dyDescent="0.2">
      <c r="B43" s="806" t="s">
        <v>373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</row>
    <row r="44" spans="2:26" ht="15.95" customHeight="1" x14ac:dyDescent="0.2">
      <c r="B44" s="800" t="s">
        <v>287</v>
      </c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</row>
    <row r="45" spans="2:26" ht="15.95" customHeight="1" x14ac:dyDescent="0.2">
      <c r="B45" s="800" t="s">
        <v>288</v>
      </c>
      <c r="C45" s="800"/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800"/>
      <c r="Z45" s="800"/>
    </row>
    <row r="46" spans="2:26" ht="15.95" customHeight="1" x14ac:dyDescent="0.2">
      <c r="B46" s="799" t="s">
        <v>289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</row>
    <row r="47" spans="2:26" ht="15.95" customHeight="1" x14ac:dyDescent="0.2">
      <c r="B47" s="800" t="s">
        <v>290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30" customHeight="1" x14ac:dyDescent="0.2">
      <c r="B48" s="800" t="s">
        <v>291</v>
      </c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0"/>
    </row>
    <row r="49" spans="2:26" ht="30" customHeight="1" x14ac:dyDescent="0.2">
      <c r="B49" s="800" t="s">
        <v>292</v>
      </c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800"/>
    </row>
    <row r="50" spans="2:26" ht="15.95" customHeight="1" x14ac:dyDescent="0.2">
      <c r="B50" s="800" t="s">
        <v>293</v>
      </c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</row>
    <row r="51" spans="2:26" ht="15.95" customHeight="1" x14ac:dyDescent="0.2">
      <c r="B51" s="799" t="s">
        <v>294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</row>
    <row r="52" spans="2:26" ht="31.5" customHeight="1" x14ac:dyDescent="0.2">
      <c r="B52" s="800" t="s">
        <v>295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40.5" customHeight="1" x14ac:dyDescent="0.2">
      <c r="B53" s="800" t="s">
        <v>296</v>
      </c>
      <c r="C53" s="800"/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800"/>
      <c r="W53" s="800"/>
      <c r="X53" s="800"/>
      <c r="Y53" s="800"/>
      <c r="Z53" s="800"/>
    </row>
    <row r="54" spans="2:26" ht="31.5" customHeight="1" x14ac:dyDescent="0.2">
      <c r="B54" s="800" t="s">
        <v>297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  <c r="Y54" s="800"/>
      <c r="Z54" s="800"/>
    </row>
    <row r="55" spans="2:26" ht="31.5" customHeight="1" x14ac:dyDescent="0.2">
      <c r="B55" s="800" t="s">
        <v>298</v>
      </c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</row>
    <row r="56" spans="2:26" ht="28.5" customHeight="1" x14ac:dyDescent="0.2">
      <c r="B56" s="799" t="s">
        <v>299</v>
      </c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798"/>
      <c r="T56" s="798"/>
      <c r="U56" s="798"/>
      <c r="V56" s="798"/>
      <c r="W56" s="798"/>
      <c r="X56" s="798"/>
      <c r="Y56" s="798"/>
      <c r="Z56" s="798"/>
    </row>
    <row r="57" spans="2:26" ht="45" customHeight="1" x14ac:dyDescent="0.2">
      <c r="B57" s="800" t="s">
        <v>300</v>
      </c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0"/>
      <c r="U57" s="800"/>
      <c r="V57" s="800"/>
      <c r="W57" s="800"/>
      <c r="X57" s="800"/>
      <c r="Y57" s="800"/>
      <c r="Z57" s="800"/>
    </row>
    <row r="58" spans="2:26" ht="45" customHeight="1" x14ac:dyDescent="0.2">
      <c r="B58" s="800" t="s">
        <v>301</v>
      </c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  <c r="Y58" s="800"/>
      <c r="Z58" s="800"/>
    </row>
    <row r="59" spans="2:26" ht="45" customHeight="1" x14ac:dyDescent="0.2">
      <c r="B59" s="800" t="s">
        <v>302</v>
      </c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  <c r="Y59" s="800"/>
      <c r="Z59" s="800"/>
    </row>
    <row r="60" spans="2:26" ht="32.25" customHeight="1" x14ac:dyDescent="0.2">
      <c r="B60" s="800" t="s">
        <v>303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2:26" ht="15.95" customHeight="1" x14ac:dyDescent="0.2">
      <c r="B61" s="799" t="s">
        <v>304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2:26" ht="15.95" customHeight="1" x14ac:dyDescent="0.2">
      <c r="B62" s="800" t="s">
        <v>305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2:26" ht="15.95" customHeight="1" x14ac:dyDescent="0.2">
      <c r="B63" s="800" t="s">
        <v>306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</row>
    <row r="64" spans="2:26" ht="15.95" customHeight="1" x14ac:dyDescent="0.2">
      <c r="B64" s="800" t="s">
        <v>307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</row>
  </sheetData>
  <mergeCells count="46">
    <mergeCell ref="B60:Z60"/>
    <mergeCell ref="B61:Z61"/>
    <mergeCell ref="B62:Z62"/>
    <mergeCell ref="B63:Z63"/>
    <mergeCell ref="B64:Z64"/>
    <mergeCell ref="B59:Z59"/>
    <mergeCell ref="A4:A6"/>
    <mergeCell ref="B4:B6"/>
    <mergeCell ref="C4:AD4"/>
    <mergeCell ref="C5:AD5"/>
    <mergeCell ref="B31:Z31"/>
    <mergeCell ref="B43:Z43"/>
    <mergeCell ref="B50:Z50"/>
    <mergeCell ref="B51:Z51"/>
    <mergeCell ref="B54:Z54"/>
    <mergeCell ref="B55:Z55"/>
    <mergeCell ref="B56:Z56"/>
    <mergeCell ref="B57:Z57"/>
    <mergeCell ref="B58:Z58"/>
    <mergeCell ref="B52:Z52"/>
    <mergeCell ref="B53:Z53"/>
    <mergeCell ref="B49:Z49"/>
    <mergeCell ref="B38:Z38"/>
    <mergeCell ref="B39:Z39"/>
    <mergeCell ref="B40:Z40"/>
    <mergeCell ref="B41:Z41"/>
    <mergeCell ref="B42:Z42"/>
    <mergeCell ref="B44:Z44"/>
    <mergeCell ref="B45:Z45"/>
    <mergeCell ref="B46:Z46"/>
    <mergeCell ref="B47:Z47"/>
    <mergeCell ref="B48:Z48"/>
    <mergeCell ref="B36:Z36"/>
    <mergeCell ref="AE4:BF4"/>
    <mergeCell ref="AE5:BF5"/>
    <mergeCell ref="B37:Z37"/>
    <mergeCell ref="AU22:BG22"/>
    <mergeCell ref="AU23:BG23"/>
    <mergeCell ref="AU24:BG24"/>
    <mergeCell ref="B30:Z30"/>
    <mergeCell ref="AE2:AH2"/>
    <mergeCell ref="B32:Z32"/>
    <mergeCell ref="B33:Z33"/>
    <mergeCell ref="B34:Z34"/>
    <mergeCell ref="B35:Z35"/>
    <mergeCell ref="B2:AD2"/>
  </mergeCells>
  <hyperlinks>
    <hyperlink ref="AE2:AH2" location="'Списък Приложения'!A1" display="НАЗАД"/>
  </hyperlinks>
  <pageMargins left="0.23" right="0.1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72"/>
  <sheetViews>
    <sheetView tabSelected="1" topLeftCell="O28" workbookViewId="0">
      <selection activeCell="AO42" sqref="AO42"/>
    </sheetView>
  </sheetViews>
  <sheetFormatPr defaultRowHeight="12.75" x14ac:dyDescent="0.2"/>
  <cols>
    <col min="1" max="1" width="4.28515625" style="223" customWidth="1"/>
    <col min="2" max="2" width="29.42578125" style="223" customWidth="1"/>
    <col min="3" max="3" width="7" style="223" customWidth="1"/>
    <col min="4" max="4" width="3.85546875" style="223" customWidth="1"/>
    <col min="5" max="6" width="3.5703125" style="223" customWidth="1"/>
    <col min="7" max="7" width="3.140625" style="223" customWidth="1"/>
    <col min="8" max="8" width="3.28515625" style="223" customWidth="1"/>
    <col min="9" max="9" width="3.140625" style="223" customWidth="1"/>
    <col min="10" max="10" width="3.5703125" style="223" customWidth="1"/>
    <col min="11" max="11" width="3.85546875" style="223" customWidth="1"/>
    <col min="12" max="12" width="3.42578125" style="223" customWidth="1"/>
    <col min="13" max="13" width="4" style="223" customWidth="1"/>
    <col min="14" max="14" width="3.140625" style="223" customWidth="1"/>
    <col min="15" max="15" width="3.7109375" style="223" customWidth="1"/>
    <col min="16" max="16" width="4" style="223" customWidth="1"/>
    <col min="17" max="17" width="3.5703125" style="223" customWidth="1"/>
    <col min="18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22" t="s">
        <v>685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324</v>
      </c>
      <c r="AQ3" s="224"/>
    </row>
    <row r="4" spans="1:50" ht="42.75" customHeight="1" x14ac:dyDescent="0.2">
      <c r="A4" s="810" t="s">
        <v>237</v>
      </c>
      <c r="B4" s="812" t="s">
        <v>264</v>
      </c>
      <c r="C4" s="815" t="s">
        <v>203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204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8" t="s">
        <v>205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205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31" customFormat="1" ht="24" customHeight="1" x14ac:dyDescent="0.2">
      <c r="A6" s="811"/>
      <c r="B6" s="814"/>
      <c r="C6" s="226" t="s">
        <v>87</v>
      </c>
      <c r="D6" s="227">
        <v>1</v>
      </c>
      <c r="E6" s="227">
        <v>2</v>
      </c>
      <c r="F6" s="227" t="s">
        <v>206</v>
      </c>
      <c r="G6" s="227" t="s">
        <v>207</v>
      </c>
      <c r="H6" s="227" t="s">
        <v>208</v>
      </c>
      <c r="I6" s="227" t="s">
        <v>325</v>
      </c>
      <c r="J6" s="227" t="s">
        <v>326</v>
      </c>
      <c r="K6" s="227" t="s">
        <v>327</v>
      </c>
      <c r="L6" s="227" t="s">
        <v>265</v>
      </c>
      <c r="M6" s="227" t="s">
        <v>266</v>
      </c>
      <c r="N6" s="227" t="s">
        <v>267</v>
      </c>
      <c r="O6" s="227" t="s">
        <v>268</v>
      </c>
      <c r="P6" s="227" t="s">
        <v>269</v>
      </c>
      <c r="Q6" s="228" t="s">
        <v>209</v>
      </c>
      <c r="R6" s="228" t="s">
        <v>210</v>
      </c>
      <c r="S6" s="228" t="s">
        <v>211</v>
      </c>
      <c r="T6" s="228" t="s">
        <v>328</v>
      </c>
      <c r="U6" s="228" t="s">
        <v>329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330</v>
      </c>
      <c r="AA6" s="226" t="s">
        <v>87</v>
      </c>
      <c r="AB6" s="227">
        <v>1</v>
      </c>
      <c r="AC6" s="227">
        <v>2</v>
      </c>
      <c r="AD6" s="227" t="s">
        <v>206</v>
      </c>
      <c r="AE6" s="227" t="s">
        <v>207</v>
      </c>
      <c r="AF6" s="227" t="s">
        <v>208</v>
      </c>
      <c r="AG6" s="227" t="s">
        <v>325</v>
      </c>
      <c r="AH6" s="227" t="s">
        <v>326</v>
      </c>
      <c r="AI6" s="227" t="s">
        <v>327</v>
      </c>
      <c r="AJ6" s="227" t="s">
        <v>265</v>
      </c>
      <c r="AK6" s="227" t="s">
        <v>266</v>
      </c>
      <c r="AL6" s="227" t="s">
        <v>267</v>
      </c>
      <c r="AM6" s="227" t="s">
        <v>268</v>
      </c>
      <c r="AN6" s="227" t="s">
        <v>269</v>
      </c>
      <c r="AO6" s="228" t="s">
        <v>209</v>
      </c>
      <c r="AP6" s="228" t="s">
        <v>210</v>
      </c>
      <c r="AQ6" s="228" t="s">
        <v>211</v>
      </c>
      <c r="AR6" s="228" t="s">
        <v>328</v>
      </c>
      <c r="AS6" s="228" t="s">
        <v>329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330</v>
      </c>
    </row>
    <row r="7" spans="1:50" x14ac:dyDescent="0.2">
      <c r="A7" s="232"/>
      <c r="B7" s="233" t="s">
        <v>240</v>
      </c>
      <c r="C7" s="234">
        <f>D7+E7+F7+G7+H7+I7+J7+K7+L7+M7+N7+O7+P7+Q7+R7+S7+T7+U7+V7+W7+X7+Y7+Z7</f>
        <v>1</v>
      </c>
      <c r="D7" s="235">
        <f t="shared" ref="D7:Z7" si="0">SUM(D8:D25)</f>
        <v>1</v>
      </c>
      <c r="E7" s="235">
        <f t="shared" si="0"/>
        <v>0</v>
      </c>
      <c r="F7" s="235">
        <f t="shared" si="0"/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 t="shared" si="0"/>
        <v>0</v>
      </c>
      <c r="R7" s="236">
        <f t="shared" si="0"/>
        <v>0</v>
      </c>
      <c r="S7" s="236">
        <f t="shared" si="0"/>
        <v>0</v>
      </c>
      <c r="T7" s="236">
        <f t="shared" si="0"/>
        <v>0</v>
      </c>
      <c r="U7" s="236">
        <f t="shared" si="0"/>
        <v>0</v>
      </c>
      <c r="V7" s="236">
        <f t="shared" si="0"/>
        <v>0</v>
      </c>
      <c r="W7" s="236">
        <f t="shared" si="0"/>
        <v>0</v>
      </c>
      <c r="X7" s="236">
        <f t="shared" si="0"/>
        <v>0</v>
      </c>
      <c r="Y7" s="236">
        <f t="shared" si="0"/>
        <v>0</v>
      </c>
      <c r="Z7" s="237">
        <f t="shared" si="0"/>
        <v>0</v>
      </c>
      <c r="AA7" s="234">
        <f>AB7+AC7+AD7+AE7+AF7+AG7+AH7+AI7+AJ7+AK7+AL7+AM7+AN7+AO7+AP7+AQ7+AR7+AS7+AT7+AU7+AV7+AW7+AX7</f>
        <v>0</v>
      </c>
      <c r="AB7" s="235">
        <f t="shared" ref="AB7:AX7" si="1">SUM(AB8:AB25)</f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5">
        <f t="shared" si="1"/>
        <v>0</v>
      </c>
      <c r="AI7" s="235">
        <f t="shared" si="1"/>
        <v>0</v>
      </c>
      <c r="AJ7" s="235">
        <f t="shared" si="1"/>
        <v>0</v>
      </c>
      <c r="AK7" s="235">
        <f t="shared" si="1"/>
        <v>0</v>
      </c>
      <c r="AL7" s="235">
        <f t="shared" si="1"/>
        <v>0</v>
      </c>
      <c r="AM7" s="235">
        <f t="shared" si="1"/>
        <v>0</v>
      </c>
      <c r="AN7" s="235">
        <f t="shared" si="1"/>
        <v>0</v>
      </c>
      <c r="AO7" s="236">
        <f t="shared" si="1"/>
        <v>0</v>
      </c>
      <c r="AP7" s="236">
        <f t="shared" si="1"/>
        <v>0</v>
      </c>
      <c r="AQ7" s="236">
        <f t="shared" si="1"/>
        <v>0</v>
      </c>
      <c r="AR7" s="236">
        <f t="shared" si="1"/>
        <v>0</v>
      </c>
      <c r="AS7" s="236">
        <f t="shared" si="1"/>
        <v>0</v>
      </c>
      <c r="AT7" s="236">
        <f t="shared" si="1"/>
        <v>0</v>
      </c>
      <c r="AU7" s="236">
        <f t="shared" si="1"/>
        <v>0</v>
      </c>
      <c r="AV7" s="236">
        <f t="shared" si="1"/>
        <v>0</v>
      </c>
      <c r="AW7" s="236">
        <f t="shared" si="1"/>
        <v>0</v>
      </c>
      <c r="AX7" s="237">
        <f t="shared" si="1"/>
        <v>0</v>
      </c>
    </row>
    <row r="8" spans="1:50" x14ac:dyDescent="0.2">
      <c r="A8" s="116">
        <v>1</v>
      </c>
      <c r="B8" s="157" t="s">
        <v>674</v>
      </c>
      <c r="C8" s="238">
        <f t="shared" ref="C8:C25" si="2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25" si="3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116">
        <v>2</v>
      </c>
      <c r="B9" s="157" t="s">
        <v>675</v>
      </c>
      <c r="C9" s="234">
        <f t="shared" si="2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4">
        <f t="shared" si="3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116">
        <v>3</v>
      </c>
      <c r="B10" s="157" t="s">
        <v>671</v>
      </c>
      <c r="C10" s="234">
        <f t="shared" si="2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4">
        <f t="shared" si="3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116">
        <v>4</v>
      </c>
      <c r="B11" s="157" t="s">
        <v>672</v>
      </c>
      <c r="C11" s="234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4">
        <f t="shared" si="3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116">
        <v>5</v>
      </c>
      <c r="B12" s="157" t="s">
        <v>673</v>
      </c>
      <c r="C12" s="234">
        <f t="shared" si="2"/>
        <v>1</v>
      </c>
      <c r="D12" s="243">
        <v>1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4">
        <f t="shared" si="3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4">
        <f t="shared" si="2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4">
        <f t="shared" si="3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4">
        <f t="shared" si="2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4">
        <f t="shared" si="3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4">
        <f t="shared" si="2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4">
        <f t="shared" si="3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4">
        <f t="shared" si="2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4">
        <f t="shared" si="3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4">
        <f t="shared" si="2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4">
        <f t="shared" si="3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4">
        <f t="shared" si="2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4">
        <f t="shared" si="3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4">
        <f t="shared" si="2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4">
        <f t="shared" si="3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4">
        <f t="shared" si="2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4">
        <f t="shared" si="3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4">
        <f t="shared" si="2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4">
        <f t="shared" si="3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4">
        <f t="shared" si="2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4">
        <f t="shared" si="3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4">
        <f t="shared" si="2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4">
        <f t="shared" si="3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2"/>
      <c r="C24" s="234">
        <f t="shared" si="2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4">
        <f t="shared" si="3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t="13.5" thickBot="1" x14ac:dyDescent="0.25">
      <c r="A25" s="246"/>
      <c r="B25" s="247"/>
      <c r="C25" s="248">
        <f t="shared" si="2"/>
        <v>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50"/>
      <c r="AA25" s="248">
        <f t="shared" si="3"/>
        <v>0</v>
      </c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50"/>
    </row>
    <row r="26" spans="1:50" x14ac:dyDescent="0.2">
      <c r="A26" s="251"/>
      <c r="B26" s="251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</row>
    <row r="27" spans="1:50" ht="12.75" customHeight="1" x14ac:dyDescent="0.2">
      <c r="AF27" s="821" t="s">
        <v>60</v>
      </c>
      <c r="AG27" s="821"/>
      <c r="AH27" s="821"/>
      <c r="AI27" s="821"/>
      <c r="AJ27" s="821"/>
      <c r="AK27" s="821"/>
      <c r="AL27" s="821"/>
      <c r="AM27" s="821"/>
      <c r="AN27" s="821"/>
      <c r="AO27" s="821"/>
      <c r="AP27" s="821"/>
      <c r="AQ27" s="540"/>
    </row>
    <row r="28" spans="1:50" x14ac:dyDescent="0.2">
      <c r="AF28" s="98" t="s">
        <v>520</v>
      </c>
      <c r="AG28" s="253"/>
    </row>
    <row r="29" spans="1:50" ht="16.5" x14ac:dyDescent="0.25">
      <c r="AE29" s="296" t="s">
        <v>655</v>
      </c>
      <c r="AG29" s="257"/>
      <c r="AL29" s="259"/>
      <c r="AM29" s="256"/>
      <c r="AN29" s="256"/>
      <c r="AO29" s="256"/>
      <c r="AP29" s="256"/>
      <c r="AQ29" s="255"/>
    </row>
    <row r="30" spans="1:50" ht="12.75" customHeight="1" x14ac:dyDescent="0.25">
      <c r="V30" s="256"/>
      <c r="W30" s="256"/>
      <c r="X30" s="256"/>
    </row>
    <row r="31" spans="1:50" ht="16.5" x14ac:dyDescent="0.25">
      <c r="V31" s="256"/>
      <c r="W31" s="256"/>
      <c r="X31" s="256"/>
      <c r="Y31" s="256"/>
      <c r="AA31" s="253" t="s">
        <v>686</v>
      </c>
      <c r="AC31" s="253"/>
      <c r="AD31" s="253"/>
      <c r="AE31" s="254" t="s">
        <v>687</v>
      </c>
      <c r="AF31" s="253"/>
      <c r="AG31" s="253"/>
      <c r="AH31" s="253"/>
      <c r="AI31" s="253"/>
      <c r="AK31" s="255" t="s">
        <v>665</v>
      </c>
      <c r="AM31" s="253"/>
      <c r="AO31" s="253"/>
      <c r="AS31" s="259"/>
      <c r="AT31" s="256"/>
      <c r="AU31" s="256"/>
      <c r="AV31" s="256"/>
      <c r="AW31" s="256"/>
      <c r="AX31" s="258"/>
    </row>
    <row r="32" spans="1:50" ht="16.5" x14ac:dyDescent="0.25">
      <c r="V32" s="260"/>
      <c r="W32" s="260"/>
      <c r="X32" s="260"/>
      <c r="Y32" s="260"/>
      <c r="AB32" s="257"/>
      <c r="AC32" s="257"/>
      <c r="AD32" s="257"/>
      <c r="AE32" s="254"/>
      <c r="AF32" s="257"/>
      <c r="AG32" s="257"/>
      <c r="AH32" s="257"/>
      <c r="AI32" s="257"/>
      <c r="AK32" s="258"/>
      <c r="AM32" s="257"/>
      <c r="AO32" s="257"/>
      <c r="AS32" s="260"/>
      <c r="AT32" s="260"/>
      <c r="AU32" s="260"/>
      <c r="AV32" s="260"/>
      <c r="AW32" s="260"/>
      <c r="AX32" s="261"/>
    </row>
    <row r="33" spans="2:41" x14ac:dyDescent="0.2">
      <c r="AB33" s="260"/>
      <c r="AC33" s="260"/>
      <c r="AD33" s="260"/>
      <c r="AE33" s="261" t="s">
        <v>658</v>
      </c>
      <c r="AF33" s="260"/>
      <c r="AG33" s="260"/>
      <c r="AH33" s="260"/>
      <c r="AI33" s="260"/>
      <c r="AK33" s="261" t="s">
        <v>126</v>
      </c>
      <c r="AM33" s="260"/>
      <c r="AO33" s="260"/>
    </row>
    <row r="42" spans="2:41" ht="15.75" x14ac:dyDescent="0.25">
      <c r="B42" s="262" t="s">
        <v>217</v>
      </c>
    </row>
    <row r="43" spans="2:41" x14ac:dyDescent="0.2">
      <c r="B43" s="263" t="s">
        <v>218</v>
      </c>
    </row>
    <row r="44" spans="2:41" x14ac:dyDescent="0.2">
      <c r="B44" s="263" t="s">
        <v>331</v>
      </c>
    </row>
    <row r="45" spans="2:41" x14ac:dyDescent="0.2">
      <c r="B45" s="263"/>
    </row>
    <row r="46" spans="2:41" x14ac:dyDescent="0.2">
      <c r="B46" s="809" t="s">
        <v>332</v>
      </c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</row>
    <row r="47" spans="2:41" x14ac:dyDescent="0.2">
      <c r="B47" s="809" t="s">
        <v>333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</row>
    <row r="48" spans="2:41" ht="26.25" customHeight="1" x14ac:dyDescent="0.2">
      <c r="B48" s="808" t="s">
        <v>334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 x14ac:dyDescent="0.2">
      <c r="B49" s="807" t="s">
        <v>335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 x14ac:dyDescent="0.2">
      <c r="B50" s="807" t="s">
        <v>336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x14ac:dyDescent="0.2">
      <c r="B51" s="807" t="s">
        <v>337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 x14ac:dyDescent="0.2">
      <c r="B52" s="807" t="s">
        <v>338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 x14ac:dyDescent="0.2">
      <c r="B53" s="807" t="s">
        <v>339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  <row r="54" spans="2:24" x14ac:dyDescent="0.2">
      <c r="B54" s="807" t="s">
        <v>340</v>
      </c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</row>
    <row r="55" spans="2:24" ht="26.25" customHeight="1" x14ac:dyDescent="0.2">
      <c r="B55" s="808" t="s">
        <v>341</v>
      </c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</row>
    <row r="56" spans="2:24" x14ac:dyDescent="0.2">
      <c r="B56" s="807" t="s">
        <v>342</v>
      </c>
      <c r="C56" s="807"/>
      <c r="D56" s="807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807"/>
      <c r="V56" s="807"/>
      <c r="W56" s="807"/>
      <c r="X56" s="807"/>
    </row>
    <row r="57" spans="2:24" x14ac:dyDescent="0.2">
      <c r="B57" s="807" t="s">
        <v>343</v>
      </c>
      <c r="C57" s="807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</row>
    <row r="58" spans="2:24" x14ac:dyDescent="0.2">
      <c r="B58" s="807" t="s">
        <v>344</v>
      </c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</row>
    <row r="59" spans="2:24" x14ac:dyDescent="0.2">
      <c r="B59" s="807" t="s">
        <v>345</v>
      </c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</row>
    <row r="60" spans="2:24" x14ac:dyDescent="0.2">
      <c r="B60" s="807" t="s">
        <v>346</v>
      </c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</row>
    <row r="61" spans="2:24" ht="42" customHeight="1" x14ac:dyDescent="0.2">
      <c r="B61" s="808" t="s">
        <v>347</v>
      </c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</row>
    <row r="62" spans="2:24" x14ac:dyDescent="0.2">
      <c r="B62" s="807" t="s">
        <v>348</v>
      </c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</row>
    <row r="63" spans="2:24" x14ac:dyDescent="0.2">
      <c r="B63" s="807" t="s">
        <v>349</v>
      </c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</row>
    <row r="64" spans="2:24" x14ac:dyDescent="0.2">
      <c r="B64" s="807" t="s">
        <v>350</v>
      </c>
      <c r="C64" s="807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</row>
    <row r="65" spans="2:24" x14ac:dyDescent="0.2">
      <c r="B65" s="807" t="s">
        <v>351</v>
      </c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</row>
    <row r="66" spans="2:24" x14ac:dyDescent="0.2">
      <c r="B66" s="807" t="s">
        <v>352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</row>
    <row r="67" spans="2:24" ht="25.5" customHeight="1" x14ac:dyDescent="0.2">
      <c r="B67" s="808" t="s">
        <v>353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">
      <c r="B68" s="807" t="s">
        <v>354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">
      <c r="B69" s="807" t="s">
        <v>355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ht="24.75" customHeight="1" x14ac:dyDescent="0.2">
      <c r="B70" s="807" t="s">
        <v>356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">
      <c r="B71" s="807" t="s">
        <v>357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">
      <c r="B72" s="807" t="s">
        <v>358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</sheetData>
  <mergeCells count="35">
    <mergeCell ref="B50:X50"/>
    <mergeCell ref="C2:Z2"/>
    <mergeCell ref="B47:X47"/>
    <mergeCell ref="B48:X48"/>
    <mergeCell ref="B49:X49"/>
    <mergeCell ref="A4:A6"/>
    <mergeCell ref="B4:B6"/>
    <mergeCell ref="C4:Z4"/>
    <mergeCell ref="B46:X46"/>
    <mergeCell ref="AA4:AX4"/>
    <mergeCell ref="C5:Z5"/>
    <mergeCell ref="AA5:AX5"/>
    <mergeCell ref="AF27:AP27"/>
    <mergeCell ref="B62:X62"/>
    <mergeCell ref="B51:X51"/>
    <mergeCell ref="B52:X52"/>
    <mergeCell ref="B53:X53"/>
    <mergeCell ref="B54:X54"/>
    <mergeCell ref="B55:X55"/>
    <mergeCell ref="B56:X56"/>
    <mergeCell ref="B57:X57"/>
    <mergeCell ref="B58:X58"/>
    <mergeCell ref="B59:X59"/>
    <mergeCell ref="B60:X60"/>
    <mergeCell ref="B61:X61"/>
    <mergeCell ref="B69:X69"/>
    <mergeCell ref="B70:X70"/>
    <mergeCell ref="B71:X71"/>
    <mergeCell ref="B72:X72"/>
    <mergeCell ref="B63:X63"/>
    <mergeCell ref="B64:X64"/>
    <mergeCell ref="B65:X65"/>
    <mergeCell ref="B66:X66"/>
    <mergeCell ref="B67:X67"/>
    <mergeCell ref="B68:X6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ivanka.dimitrova</cp:lastModifiedBy>
  <cp:lastPrinted>2017-01-19T10:02:12Z</cp:lastPrinted>
  <dcterms:created xsi:type="dcterms:W3CDTF">2005-03-22T15:35:28Z</dcterms:created>
  <dcterms:modified xsi:type="dcterms:W3CDTF">2017-01-19T10:03:56Z</dcterms:modified>
</cp:coreProperties>
</file>