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<sst xmlns="http://schemas.openxmlformats.org/spreadsheetml/2006/main" count="141" uniqueCount="135">
  <si>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</si>
  <si>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</si>
  <si>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</si>
  <si>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</si>
  <si>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</si>
  <si>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</si>
  <si>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</si>
  <si>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</si>
  <si>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</si>
  <si>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</si>
  <si>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</si>
  <si>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</si>
  <si>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</si>
  <si>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</si>
  <si>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</si>
  <si>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</si>
  <si>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</si>
  <si>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</si>
  <si>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</si>
  <si>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</si>
  <si>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</si>
  <si>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</si>
  <si>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</si>
  <si>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</si>
  <si>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</si>
  <si>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</si>
  <si>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</si>
  <si>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</si>
  <si>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</si>
  <si>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</si>
  <si>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</si>
  <si>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</si>
  <si>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</si>
  <si>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</si>
  <si>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</si>
  <si>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</si>
  <si>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</si>
  <si>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</si>
  <si>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</si>
  <si>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</si>
  <si>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</si>
  <si>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</si>
  <si>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</si>
  <si>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</si>
  <si>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</si>
  <si>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</si>
  <si>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</si>
  <si>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</si>
  <si>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</si>
  <si>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</si>
  <si>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</si>
  <si>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</si>
  <si>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</si>
  <si>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</si>
  <si>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</si>
  <si>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</si>
  <si>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</si>
  <si>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</si>
  <si>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</si>
  <si>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</si>
  <si>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</si>
  <si>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</si>
  <si>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</si>
  <si>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</si>
  <si>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</si>
  <si>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</si>
  <si>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</si>
  <si>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</si>
  <si>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</si>
  <si>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</si>
  <si>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</si>
  <si>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</si>
  <si>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</si>
  <si>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</si>
  <si>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</si>
  <si>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</si>
  <si>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</si>
  <si>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</si>
  <si>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</si>
  <si>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</si>
  <si>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</si>
  <si>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</si>
  <si>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</si>
  <si>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</si>
  <si>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</si>
  <si>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</si>
  <si>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</si>
  <si>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</si>
  <si>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</si>
  <si>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</si>
  <si>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</si>
  <si>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</si>
  <si>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</si>
  <si>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</si>
  <si>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</si>
  <si>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</si>
  <si>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</si>
  <si>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</si>
  <si>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</si>
  <si>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</si>
  <si>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</si>
  <si>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</si>
  <si>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</si>
  <si>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</si>
  <si>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</si>
  <si>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</si>
  <si>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</si>
  <si>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</si>
  <si>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</si>
  <si>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</si>
  <si>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</si>
  <si>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</si>
  <si>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</si>
  <si>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</si>
  <si>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</si>
  <si>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</si>
  <si>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</si>
  <si>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</si>
  <si>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</si>
  <si>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</si>
  <si>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</si>
  <si>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</si>
  <si>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</si>
  <si>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</si>
  <si>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</si>
  <si>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</si>
  <si>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</si>
  <si>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</si>
  <si>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</si>
  <si>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БЯЛА СЛАТИНА</t>
  </si>
  <si>
    <t>Адм.секретар:</t>
  </si>
  <si>
    <t>Изготвил:Иванка Димитрова</t>
  </si>
  <si>
    <t>Телефон:0892255060</t>
  </si>
  <si>
    <t>e-mail:sadbs@mail.orbitel.bg</t>
  </si>
  <si>
    <t>м. на 2012г.-2014г.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</si>
</sst>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53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24" borderId="67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24" borderId="69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6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128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124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123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6" sqref="J16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9" t="s">
        <v>111</v>
      </c>
      <c r="R1" s="199"/>
      <c r="S1" s="199"/>
    </row>
    <row r="2" spans="2:19" ht="13.5" customHeight="1">
      <c r="B2" s="191" t="s">
        <v>70</v>
      </c>
      <c r="C2" s="191"/>
      <c r="D2" s="191"/>
      <c r="E2" s="191"/>
      <c r="F2" s="191"/>
      <c r="G2" s="191"/>
      <c r="H2" s="191"/>
      <c r="I2" s="191"/>
      <c r="J2" s="23" t="s">
        <v>129</v>
      </c>
      <c r="K2" s="82" t="s">
        <v>69</v>
      </c>
      <c r="L2" s="89">
        <v>12</v>
      </c>
      <c r="M2" s="190" t="s">
        <v>134</v>
      </c>
      <c r="N2" s="190"/>
      <c r="O2" s="190"/>
      <c r="P2" s="101"/>
      <c r="Q2" s="67"/>
      <c r="R2" s="67"/>
      <c r="S2" s="67"/>
    </row>
    <row r="3" spans="1:19" ht="12" customHeight="1" thickBot="1">
      <c r="A3" s="1"/>
      <c r="B3" s="1"/>
      <c r="C3" s="192"/>
      <c r="D3" s="192"/>
      <c r="E3" s="192"/>
      <c r="F3" s="192"/>
      <c r="G3" s="192"/>
      <c r="H3" s="192"/>
      <c r="I3" s="192"/>
      <c r="J3" s="192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1" t="s">
        <v>99</v>
      </c>
      <c r="E4" s="193" t="s">
        <v>3</v>
      </c>
      <c r="F4" s="203" t="s">
        <v>90</v>
      </c>
      <c r="G4" s="19"/>
      <c r="H4" s="196" t="s">
        <v>0</v>
      </c>
      <c r="I4" s="196"/>
      <c r="J4" s="196"/>
      <c r="K4" s="19"/>
      <c r="L4" s="196" t="s">
        <v>1</v>
      </c>
      <c r="M4" s="196"/>
      <c r="N4" s="196"/>
      <c r="O4" s="196"/>
      <c r="P4" s="196"/>
      <c r="Q4" s="185" t="s">
        <v>10</v>
      </c>
      <c r="R4" s="182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172"/>
      <c r="E5" s="194"/>
      <c r="F5" s="204"/>
      <c r="G5" s="12" t="s">
        <v>4</v>
      </c>
      <c r="H5" s="102" t="s">
        <v>5</v>
      </c>
      <c r="I5" s="197" t="s">
        <v>6</v>
      </c>
      <c r="J5" s="198"/>
      <c r="K5" s="12" t="s">
        <v>7</v>
      </c>
      <c r="L5" s="102" t="s">
        <v>5</v>
      </c>
      <c r="M5" s="174" t="s">
        <v>53</v>
      </c>
      <c r="N5" s="174" t="s">
        <v>88</v>
      </c>
      <c r="O5" s="174" t="s">
        <v>8</v>
      </c>
      <c r="P5" s="151" t="s">
        <v>9</v>
      </c>
      <c r="Q5" s="186"/>
      <c r="R5" s="183"/>
      <c r="S5" s="5" t="s">
        <v>11</v>
      </c>
    </row>
    <row r="6" spans="1:19" ht="12.75" customHeight="1" thickBot="1">
      <c r="A6" s="10"/>
      <c r="B6" s="16"/>
      <c r="C6" s="6"/>
      <c r="D6" s="173"/>
      <c r="E6" s="195"/>
      <c r="F6" s="205"/>
      <c r="G6" s="12"/>
      <c r="H6" s="102"/>
      <c r="I6" s="79" t="s">
        <v>12</v>
      </c>
      <c r="J6" s="9" t="s">
        <v>13</v>
      </c>
      <c r="K6" s="12"/>
      <c r="L6" s="102"/>
      <c r="M6" s="175"/>
      <c r="N6" s="175"/>
      <c r="O6" s="207"/>
      <c r="P6" s="151"/>
      <c r="Q6" s="187"/>
      <c r="R6" s="184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2" t="s">
        <v>109</v>
      </c>
      <c r="B8" s="182" t="s">
        <v>14</v>
      </c>
      <c r="C8" s="83">
        <v>2012</v>
      </c>
      <c r="D8" s="60">
        <v>103</v>
      </c>
      <c r="E8" s="61">
        <v>286</v>
      </c>
      <c r="F8" s="96">
        <v>5</v>
      </c>
      <c r="G8" s="26">
        <f>E8+D8</f>
        <v>389</v>
      </c>
      <c r="H8" s="104">
        <f>K8+L8</f>
        <v>308</v>
      </c>
      <c r="I8" s="61">
        <v>238</v>
      </c>
      <c r="J8" s="139">
        <f>IF(H8&lt;&gt;0,I8/H8,0)</f>
        <v>0.7727272727272727</v>
      </c>
      <c r="K8" s="148">
        <v>244</v>
      </c>
      <c r="L8" s="104">
        <f>SUM(M8:P8)</f>
        <v>64</v>
      </c>
      <c r="M8" s="61"/>
      <c r="N8" s="61">
        <v>15</v>
      </c>
      <c r="O8" s="61"/>
      <c r="P8" s="96">
        <v>49</v>
      </c>
      <c r="Q8" s="148">
        <v>309</v>
      </c>
      <c r="R8" s="26">
        <f>G8-H8</f>
        <v>81</v>
      </c>
      <c r="S8" s="64">
        <v>69</v>
      </c>
    </row>
    <row r="9" spans="1:19" ht="12" customHeight="1">
      <c r="A9" s="188"/>
      <c r="B9" s="183"/>
      <c r="C9" s="84">
        <v>2013</v>
      </c>
      <c r="D9" s="62">
        <v>82</v>
      </c>
      <c r="E9" s="63">
        <v>237</v>
      </c>
      <c r="F9" s="97">
        <v>2</v>
      </c>
      <c r="G9" s="27">
        <f aca="true" t="shared" si="0" ref="G9:G49">E9+D9</f>
        <v>319</v>
      </c>
      <c r="H9" s="105">
        <f aca="true" t="shared" si="1" ref="H9:H46">K9+L9</f>
        <v>216</v>
      </c>
      <c r="I9" s="63">
        <v>155</v>
      </c>
      <c r="J9" s="140">
        <f>IF(H9&lt;&gt;0,I9/H9,0)</f>
        <v>0.7175925925925926</v>
      </c>
      <c r="K9" s="138">
        <v>143</v>
      </c>
      <c r="L9" s="105">
        <f aca="true" t="shared" si="2" ref="L9:L46">SUM(M9:P9)</f>
        <v>73</v>
      </c>
      <c r="M9" s="63"/>
      <c r="N9" s="63">
        <v>5</v>
      </c>
      <c r="O9" s="63"/>
      <c r="P9" s="97">
        <v>68</v>
      </c>
      <c r="Q9" s="138">
        <v>432</v>
      </c>
      <c r="R9" s="27">
        <f>G9-H9</f>
        <v>103</v>
      </c>
      <c r="S9" s="65">
        <v>59</v>
      </c>
    </row>
    <row r="10" spans="1:19" ht="12" customHeight="1" thickBot="1">
      <c r="A10" s="189"/>
      <c r="B10" s="184"/>
      <c r="C10" s="85">
        <v>2014</v>
      </c>
      <c r="D10" s="18">
        <v>102</v>
      </c>
      <c r="E10" s="17">
        <v>229</v>
      </c>
      <c r="F10" s="98"/>
      <c r="G10" s="87">
        <f t="shared" si="0"/>
        <v>331</v>
      </c>
      <c r="H10" s="106">
        <f t="shared" si="1"/>
        <v>231</v>
      </c>
      <c r="I10" s="17">
        <v>186</v>
      </c>
      <c r="J10" s="141">
        <f>IF(H10&lt;&gt;0,I10/H10,0)</f>
        <v>0.8051948051948052</v>
      </c>
      <c r="K10" s="85">
        <v>180</v>
      </c>
      <c r="L10" s="109">
        <f t="shared" si="2"/>
        <v>51</v>
      </c>
      <c r="M10" s="17"/>
      <c r="N10" s="17">
        <v>9</v>
      </c>
      <c r="O10" s="17"/>
      <c r="P10" s="98">
        <v>42</v>
      </c>
      <c r="Q10" s="85">
        <v>347</v>
      </c>
      <c r="R10" s="87">
        <f aca="true" t="shared" si="3" ref="R10:R49">G10-H10</f>
        <v>100</v>
      </c>
      <c r="S10" s="21">
        <v>58</v>
      </c>
    </row>
    <row r="11" spans="1:19" ht="12" customHeight="1">
      <c r="A11" s="186" t="s">
        <v>89</v>
      </c>
      <c r="B11" s="182" t="s">
        <v>15</v>
      </c>
      <c r="C11" s="83">
        <v>2012</v>
      </c>
      <c r="D11" s="69">
        <v>3</v>
      </c>
      <c r="E11" s="70">
        <v>23</v>
      </c>
      <c r="F11" s="99"/>
      <c r="G11" s="71">
        <f t="shared" si="0"/>
        <v>26</v>
      </c>
      <c r="H11" s="107">
        <f t="shared" si="1"/>
        <v>20</v>
      </c>
      <c r="I11" s="70">
        <v>19</v>
      </c>
      <c r="J11" s="142">
        <f>IF(H11&lt;&gt;0,I11/H11,0)</f>
        <v>0.95</v>
      </c>
      <c r="K11" s="137">
        <v>15</v>
      </c>
      <c r="L11" s="107">
        <f t="shared" si="2"/>
        <v>5</v>
      </c>
      <c r="M11" s="70"/>
      <c r="N11" s="70">
        <v>4</v>
      </c>
      <c r="O11" s="70"/>
      <c r="P11" s="99">
        <v>1</v>
      </c>
      <c r="Q11" s="137">
        <v>40</v>
      </c>
      <c r="R11" s="71">
        <f t="shared" si="3"/>
        <v>6</v>
      </c>
      <c r="S11" s="76">
        <v>0</v>
      </c>
    </row>
    <row r="12" spans="1:19" ht="12" customHeight="1">
      <c r="A12" s="186"/>
      <c r="B12" s="183"/>
      <c r="C12" s="84">
        <v>6</v>
      </c>
      <c r="D12" s="62">
        <v>6</v>
      </c>
      <c r="E12" s="63">
        <v>18</v>
      </c>
      <c r="F12" s="97"/>
      <c r="G12" s="27">
        <f t="shared" si="0"/>
        <v>24</v>
      </c>
      <c r="H12" s="105">
        <f t="shared" si="1"/>
        <v>21</v>
      </c>
      <c r="I12" s="63">
        <v>16</v>
      </c>
      <c r="J12" s="140">
        <f>IF(H12&lt;&gt;0,I12/H12,0)</f>
        <v>0.7619047619047619</v>
      </c>
      <c r="K12" s="138">
        <v>15</v>
      </c>
      <c r="L12" s="105">
        <f t="shared" si="2"/>
        <v>6</v>
      </c>
      <c r="M12" s="63"/>
      <c r="N12" s="63">
        <v>4</v>
      </c>
      <c r="O12" s="63"/>
      <c r="P12" s="97">
        <v>2</v>
      </c>
      <c r="Q12" s="138">
        <v>30</v>
      </c>
      <c r="R12" s="27">
        <f t="shared" si="3"/>
        <v>3</v>
      </c>
      <c r="S12" s="65">
        <v>13</v>
      </c>
    </row>
    <row r="13" spans="1:19" ht="12" customHeight="1" thickBot="1">
      <c r="A13" s="186"/>
      <c r="B13" s="184"/>
      <c r="C13" s="85">
        <v>2014</v>
      </c>
      <c r="D13" s="68">
        <v>4</v>
      </c>
      <c r="E13" s="59">
        <v>9</v>
      </c>
      <c r="F13" s="100"/>
      <c r="G13" s="72">
        <f t="shared" si="0"/>
        <v>13</v>
      </c>
      <c r="H13" s="108">
        <f t="shared" si="1"/>
        <v>11</v>
      </c>
      <c r="I13" s="59">
        <v>10</v>
      </c>
      <c r="J13" s="143">
        <f aca="true" t="shared" si="4" ref="J13:J55">IF(H13&lt;&gt;0,I13/H13,0)</f>
        <v>0.9090909090909091</v>
      </c>
      <c r="K13" s="81">
        <v>8</v>
      </c>
      <c r="L13" s="135">
        <f t="shared" si="2"/>
        <v>3</v>
      </c>
      <c r="M13" s="59"/>
      <c r="N13" s="59">
        <v>1</v>
      </c>
      <c r="O13" s="59"/>
      <c r="P13" s="100">
        <v>2</v>
      </c>
      <c r="Q13" s="81">
        <v>20</v>
      </c>
      <c r="R13" s="72">
        <f>G13-H13</f>
        <v>2</v>
      </c>
      <c r="S13" s="75">
        <v>7</v>
      </c>
    </row>
    <row r="14" spans="1:19" ht="12" customHeight="1">
      <c r="A14" s="182" t="s">
        <v>122</v>
      </c>
      <c r="B14" s="182" t="s">
        <v>16</v>
      </c>
      <c r="C14" s="83">
        <v>2012</v>
      </c>
      <c r="D14" s="60"/>
      <c r="E14" s="61">
        <v>10</v>
      </c>
      <c r="F14" s="96"/>
      <c r="G14" s="26">
        <f t="shared" si="0"/>
        <v>10</v>
      </c>
      <c r="H14" s="104">
        <f t="shared" si="1"/>
        <v>10</v>
      </c>
      <c r="I14" s="61">
        <v>9</v>
      </c>
      <c r="J14" s="139">
        <f t="shared" si="4"/>
        <v>0.9</v>
      </c>
      <c r="K14" s="148">
        <v>8</v>
      </c>
      <c r="L14" s="104">
        <f t="shared" si="2"/>
        <v>2</v>
      </c>
      <c r="M14" s="61"/>
      <c r="N14" s="61"/>
      <c r="O14" s="61"/>
      <c r="P14" s="96">
        <v>2</v>
      </c>
      <c r="Q14" s="148">
        <v>22</v>
      </c>
      <c r="R14" s="26">
        <f t="shared" si="3"/>
        <v>0</v>
      </c>
      <c r="S14" s="64"/>
    </row>
    <row r="15" spans="1:19" ht="12" customHeight="1">
      <c r="A15" s="188"/>
      <c r="B15" s="183"/>
      <c r="C15" s="84">
        <v>2013</v>
      </c>
      <c r="D15" s="62"/>
      <c r="E15" s="63">
        <v>5</v>
      </c>
      <c r="F15" s="97"/>
      <c r="G15" s="27">
        <f t="shared" si="0"/>
        <v>5</v>
      </c>
      <c r="H15" s="105">
        <f t="shared" si="1"/>
        <v>4</v>
      </c>
      <c r="I15" s="63">
        <v>3</v>
      </c>
      <c r="J15" s="140">
        <f t="shared" si="4"/>
        <v>0.75</v>
      </c>
      <c r="K15" s="138">
        <v>2</v>
      </c>
      <c r="L15" s="105">
        <f t="shared" si="2"/>
        <v>2</v>
      </c>
      <c r="M15" s="63"/>
      <c r="N15" s="63"/>
      <c r="O15" s="63"/>
      <c r="P15" s="97">
        <v>2</v>
      </c>
      <c r="Q15" s="138">
        <v>11</v>
      </c>
      <c r="R15" s="27">
        <f t="shared" si="3"/>
        <v>1</v>
      </c>
      <c r="S15" s="65">
        <v>5</v>
      </c>
    </row>
    <row r="16" spans="1:19" ht="12" customHeight="1" thickBot="1">
      <c r="A16" s="189"/>
      <c r="B16" s="184"/>
      <c r="C16" s="85">
        <v>2014</v>
      </c>
      <c r="D16" s="18">
        <v>1</v>
      </c>
      <c r="E16" s="17">
        <v>6</v>
      </c>
      <c r="F16" s="98"/>
      <c r="G16" s="87">
        <f t="shared" si="0"/>
        <v>7</v>
      </c>
      <c r="H16" s="106">
        <f t="shared" si="1"/>
        <v>6</v>
      </c>
      <c r="I16" s="17">
        <v>4</v>
      </c>
      <c r="J16" s="141">
        <f t="shared" si="4"/>
        <v>0.6666666666666666</v>
      </c>
      <c r="K16" s="85">
        <v>5</v>
      </c>
      <c r="L16" s="109">
        <f t="shared" si="2"/>
        <v>1</v>
      </c>
      <c r="M16" s="17"/>
      <c r="N16" s="17"/>
      <c r="O16" s="17"/>
      <c r="P16" s="98">
        <v>1</v>
      </c>
      <c r="Q16" s="85">
        <v>12</v>
      </c>
      <c r="R16" s="87">
        <f t="shared" si="3"/>
        <v>1</v>
      </c>
      <c r="S16" s="21">
        <v>3</v>
      </c>
    </row>
    <row r="17" spans="1:19" ht="12" customHeight="1">
      <c r="A17" s="182" t="s">
        <v>114</v>
      </c>
      <c r="B17" s="182" t="s">
        <v>17</v>
      </c>
      <c r="C17" s="83">
        <v>2012</v>
      </c>
      <c r="D17" s="69">
        <v>1</v>
      </c>
      <c r="E17" s="70">
        <v>56</v>
      </c>
      <c r="F17" s="99"/>
      <c r="G17" s="71">
        <f t="shared" si="0"/>
        <v>57</v>
      </c>
      <c r="H17" s="107">
        <f t="shared" si="1"/>
        <v>55</v>
      </c>
      <c r="I17" s="70">
        <v>55</v>
      </c>
      <c r="J17" s="142">
        <f t="shared" si="4"/>
        <v>1</v>
      </c>
      <c r="K17" s="137">
        <v>48</v>
      </c>
      <c r="L17" s="107">
        <f t="shared" si="2"/>
        <v>7</v>
      </c>
      <c r="M17" s="70"/>
      <c r="N17" s="70"/>
      <c r="O17" s="70"/>
      <c r="P17" s="99">
        <v>7</v>
      </c>
      <c r="Q17" s="137">
        <v>60</v>
      </c>
      <c r="R17" s="71">
        <f t="shared" si="3"/>
        <v>2</v>
      </c>
      <c r="S17" s="76">
        <v>1</v>
      </c>
    </row>
    <row r="18" spans="1:19" ht="12" customHeight="1">
      <c r="A18" s="183"/>
      <c r="B18" s="183"/>
      <c r="C18" s="84">
        <v>2013</v>
      </c>
      <c r="D18" s="62">
        <v>2</v>
      </c>
      <c r="E18" s="63">
        <v>66</v>
      </c>
      <c r="F18" s="97"/>
      <c r="G18" s="27">
        <f t="shared" si="0"/>
        <v>68</v>
      </c>
      <c r="H18" s="105">
        <f t="shared" si="1"/>
        <v>67</v>
      </c>
      <c r="I18" s="63">
        <v>65</v>
      </c>
      <c r="J18" s="140">
        <f t="shared" si="4"/>
        <v>0.9701492537313433</v>
      </c>
      <c r="K18" s="138">
        <v>57</v>
      </c>
      <c r="L18" s="105">
        <f t="shared" si="2"/>
        <v>10</v>
      </c>
      <c r="M18" s="63"/>
      <c r="N18" s="63"/>
      <c r="O18" s="63"/>
      <c r="P18" s="97">
        <v>10</v>
      </c>
      <c r="Q18" s="138">
        <v>68</v>
      </c>
      <c r="R18" s="27">
        <f t="shared" si="3"/>
        <v>1</v>
      </c>
      <c r="S18" s="65">
        <v>1</v>
      </c>
    </row>
    <row r="19" spans="1:19" ht="12" customHeight="1" thickBot="1">
      <c r="A19" s="184"/>
      <c r="B19" s="184"/>
      <c r="C19" s="85">
        <v>2014</v>
      </c>
      <c r="D19" s="68">
        <v>1</v>
      </c>
      <c r="E19" s="59">
        <v>54</v>
      </c>
      <c r="F19" s="100"/>
      <c r="G19" s="72">
        <f t="shared" si="0"/>
        <v>55</v>
      </c>
      <c r="H19" s="108">
        <f t="shared" si="1"/>
        <v>54</v>
      </c>
      <c r="I19" s="59">
        <v>54</v>
      </c>
      <c r="J19" s="143">
        <f t="shared" si="4"/>
        <v>1</v>
      </c>
      <c r="K19" s="81">
        <v>43</v>
      </c>
      <c r="L19" s="135">
        <f t="shared" si="2"/>
        <v>11</v>
      </c>
      <c r="M19" s="59"/>
      <c r="N19" s="59"/>
      <c r="O19" s="59"/>
      <c r="P19" s="100">
        <v>11</v>
      </c>
      <c r="Q19" s="81">
        <v>57</v>
      </c>
      <c r="R19" s="72">
        <f t="shared" si="3"/>
        <v>1</v>
      </c>
      <c r="S19" s="75"/>
    </row>
    <row r="20" spans="1:19" ht="12" customHeight="1">
      <c r="A20" s="185" t="s">
        <v>115</v>
      </c>
      <c r="B20" s="182" t="s">
        <v>18</v>
      </c>
      <c r="C20" s="83">
        <v>2012</v>
      </c>
      <c r="D20" s="60"/>
      <c r="E20" s="61">
        <v>828</v>
      </c>
      <c r="F20" s="96"/>
      <c r="G20" s="26">
        <f t="shared" si="0"/>
        <v>828</v>
      </c>
      <c r="H20" s="104">
        <f t="shared" si="1"/>
        <v>828</v>
      </c>
      <c r="I20" s="61">
        <v>828</v>
      </c>
      <c r="J20" s="139">
        <f t="shared" si="4"/>
        <v>1</v>
      </c>
      <c r="K20" s="148">
        <v>812</v>
      </c>
      <c r="L20" s="104">
        <f t="shared" si="2"/>
        <v>16</v>
      </c>
      <c r="M20" s="61"/>
      <c r="N20" s="61"/>
      <c r="O20" s="61"/>
      <c r="P20" s="96">
        <v>16</v>
      </c>
      <c r="Q20" s="148">
        <v>832</v>
      </c>
      <c r="R20" s="26">
        <f t="shared" si="3"/>
        <v>0</v>
      </c>
      <c r="S20" s="64">
        <v>12</v>
      </c>
    </row>
    <row r="21" spans="1:19" ht="12" customHeight="1">
      <c r="A21" s="186"/>
      <c r="B21" s="183"/>
      <c r="C21" s="84">
        <v>2013</v>
      </c>
      <c r="D21" s="62"/>
      <c r="E21" s="63">
        <v>721</v>
      </c>
      <c r="F21" s="97"/>
      <c r="G21" s="27">
        <f t="shared" si="0"/>
        <v>721</v>
      </c>
      <c r="H21" s="105">
        <f t="shared" si="1"/>
        <v>721</v>
      </c>
      <c r="I21" s="63">
        <v>721</v>
      </c>
      <c r="J21" s="140">
        <f t="shared" si="4"/>
        <v>1</v>
      </c>
      <c r="K21" s="138">
        <v>704</v>
      </c>
      <c r="L21" s="105">
        <f t="shared" si="2"/>
        <v>17</v>
      </c>
      <c r="M21" s="63"/>
      <c r="N21" s="63"/>
      <c r="O21" s="63"/>
      <c r="P21" s="97">
        <v>17</v>
      </c>
      <c r="Q21" s="138">
        <v>721</v>
      </c>
      <c r="R21" s="27">
        <f t="shared" si="3"/>
        <v>0</v>
      </c>
      <c r="S21" s="65">
        <v>10</v>
      </c>
    </row>
    <row r="22" spans="1:19" ht="12" customHeight="1" thickBot="1">
      <c r="A22" s="187"/>
      <c r="B22" s="208"/>
      <c r="C22" s="85">
        <v>2014</v>
      </c>
      <c r="D22" s="18"/>
      <c r="E22" s="17">
        <v>537</v>
      </c>
      <c r="F22" s="98"/>
      <c r="G22" s="87">
        <f t="shared" si="0"/>
        <v>537</v>
      </c>
      <c r="H22" s="106">
        <f t="shared" si="1"/>
        <v>537</v>
      </c>
      <c r="I22" s="17">
        <v>537</v>
      </c>
      <c r="J22" s="141">
        <f t="shared" si="4"/>
        <v>1</v>
      </c>
      <c r="K22" s="85">
        <v>500</v>
      </c>
      <c r="L22" s="109">
        <f t="shared" si="2"/>
        <v>37</v>
      </c>
      <c r="M22" s="17"/>
      <c r="N22" s="17"/>
      <c r="O22" s="17"/>
      <c r="P22" s="98">
        <v>37</v>
      </c>
      <c r="Q22" s="85">
        <v>537</v>
      </c>
      <c r="R22" s="87">
        <f t="shared" si="3"/>
        <v>0</v>
      </c>
      <c r="S22" s="21">
        <v>4</v>
      </c>
    </row>
    <row r="23" spans="1:19" ht="12" customHeight="1">
      <c r="A23" s="185" t="s">
        <v>105</v>
      </c>
      <c r="B23" s="182" t="s">
        <v>19</v>
      </c>
      <c r="C23" s="83">
        <v>2012</v>
      </c>
      <c r="D23" s="60">
        <v>6</v>
      </c>
      <c r="E23" s="61">
        <v>14</v>
      </c>
      <c r="F23" s="96"/>
      <c r="G23" s="71">
        <f t="shared" si="0"/>
        <v>20</v>
      </c>
      <c r="H23" s="107">
        <f t="shared" si="1"/>
        <v>16</v>
      </c>
      <c r="I23" s="61">
        <v>8</v>
      </c>
      <c r="J23" s="142">
        <f t="shared" si="4"/>
        <v>0.5</v>
      </c>
      <c r="K23" s="148">
        <v>12</v>
      </c>
      <c r="L23" s="107">
        <f t="shared" si="2"/>
        <v>4</v>
      </c>
      <c r="M23" s="61"/>
      <c r="N23" s="61">
        <v>1</v>
      </c>
      <c r="O23" s="61"/>
      <c r="P23" s="96">
        <v>3</v>
      </c>
      <c r="Q23" s="148">
        <v>48</v>
      </c>
      <c r="R23" s="71">
        <f t="shared" si="3"/>
        <v>4</v>
      </c>
      <c r="S23" s="64">
        <v>8</v>
      </c>
    </row>
    <row r="24" spans="1:19" ht="12" customHeight="1">
      <c r="A24" s="186"/>
      <c r="B24" s="183"/>
      <c r="C24" s="84">
        <v>2013</v>
      </c>
      <c r="D24" s="62">
        <v>4</v>
      </c>
      <c r="E24" s="63">
        <v>11</v>
      </c>
      <c r="F24" s="97"/>
      <c r="G24" s="27">
        <f t="shared" si="0"/>
        <v>15</v>
      </c>
      <c r="H24" s="105">
        <f t="shared" si="1"/>
        <v>12</v>
      </c>
      <c r="I24" s="63">
        <v>7</v>
      </c>
      <c r="J24" s="140">
        <f t="shared" si="4"/>
        <v>0.5833333333333334</v>
      </c>
      <c r="K24" s="138">
        <v>8</v>
      </c>
      <c r="L24" s="105">
        <f t="shared" si="2"/>
        <v>4</v>
      </c>
      <c r="M24" s="63"/>
      <c r="N24" s="63">
        <v>1</v>
      </c>
      <c r="O24" s="63"/>
      <c r="P24" s="97">
        <v>3</v>
      </c>
      <c r="Q24" s="138">
        <v>25</v>
      </c>
      <c r="R24" s="27">
        <f t="shared" si="3"/>
        <v>3</v>
      </c>
      <c r="S24" s="65">
        <v>7</v>
      </c>
    </row>
    <row r="25" spans="1:19" ht="12" customHeight="1" thickBot="1">
      <c r="A25" s="187"/>
      <c r="B25" s="208"/>
      <c r="C25" s="85">
        <v>2014</v>
      </c>
      <c r="D25" s="18">
        <v>3</v>
      </c>
      <c r="E25" s="17">
        <v>8</v>
      </c>
      <c r="F25" s="98"/>
      <c r="G25" s="72">
        <f t="shared" si="0"/>
        <v>11</v>
      </c>
      <c r="H25" s="108">
        <f t="shared" si="1"/>
        <v>10</v>
      </c>
      <c r="I25" s="17">
        <v>7</v>
      </c>
      <c r="J25" s="143">
        <f t="shared" si="4"/>
        <v>0.7</v>
      </c>
      <c r="K25" s="85">
        <v>7</v>
      </c>
      <c r="L25" s="135">
        <f t="shared" si="2"/>
        <v>3</v>
      </c>
      <c r="M25" s="17"/>
      <c r="N25" s="17">
        <v>1</v>
      </c>
      <c r="O25" s="17"/>
      <c r="P25" s="98">
        <v>2</v>
      </c>
      <c r="Q25" s="85">
        <v>20</v>
      </c>
      <c r="R25" s="72">
        <f t="shared" si="3"/>
        <v>1</v>
      </c>
      <c r="S25" s="21">
        <v>6</v>
      </c>
    </row>
    <row r="26" spans="1:19" ht="12" customHeight="1">
      <c r="A26" s="186" t="s">
        <v>106</v>
      </c>
      <c r="B26" s="182" t="s">
        <v>20</v>
      </c>
      <c r="C26" s="83">
        <v>2012</v>
      </c>
      <c r="D26" s="60">
        <v>2</v>
      </c>
      <c r="E26" s="61">
        <v>17</v>
      </c>
      <c r="F26" s="96"/>
      <c r="G26" s="26">
        <f t="shared" si="0"/>
        <v>19</v>
      </c>
      <c r="H26" s="104">
        <f t="shared" si="1"/>
        <v>16</v>
      </c>
      <c r="I26" s="61">
        <v>14</v>
      </c>
      <c r="J26" s="139">
        <f t="shared" si="4"/>
        <v>0.875</v>
      </c>
      <c r="K26" s="148">
        <v>8</v>
      </c>
      <c r="L26" s="104">
        <f t="shared" si="2"/>
        <v>8</v>
      </c>
      <c r="M26" s="61"/>
      <c r="N26" s="61"/>
      <c r="O26" s="61"/>
      <c r="P26" s="96">
        <v>8</v>
      </c>
      <c r="Q26" s="148">
        <v>32</v>
      </c>
      <c r="R26" s="26">
        <f t="shared" si="3"/>
        <v>3</v>
      </c>
      <c r="S26" s="64"/>
    </row>
    <row r="27" spans="1:19" ht="12" customHeight="1">
      <c r="A27" s="186"/>
      <c r="B27" s="183"/>
      <c r="C27" s="84">
        <v>2013</v>
      </c>
      <c r="D27" s="62">
        <v>2</v>
      </c>
      <c r="E27" s="63">
        <v>121</v>
      </c>
      <c r="F27" s="97"/>
      <c r="G27" s="27">
        <f t="shared" si="0"/>
        <v>123</v>
      </c>
      <c r="H27" s="105">
        <f t="shared" si="1"/>
        <v>114</v>
      </c>
      <c r="I27" s="63">
        <v>117</v>
      </c>
      <c r="J27" s="140">
        <f t="shared" si="4"/>
        <v>1.0263157894736843</v>
      </c>
      <c r="K27" s="138">
        <v>99</v>
      </c>
      <c r="L27" s="105">
        <f t="shared" si="2"/>
        <v>15</v>
      </c>
      <c r="M27" s="63"/>
      <c r="N27" s="63">
        <v>1</v>
      </c>
      <c r="O27" s="63"/>
      <c r="P27" s="97">
        <v>14</v>
      </c>
      <c r="Q27" s="138">
        <v>158</v>
      </c>
      <c r="R27" s="27">
        <f t="shared" si="3"/>
        <v>9</v>
      </c>
      <c r="S27" s="65">
        <v>10</v>
      </c>
    </row>
    <row r="28" spans="1:19" ht="12" customHeight="1" thickBot="1">
      <c r="A28" s="186"/>
      <c r="B28" s="184"/>
      <c r="C28" s="85">
        <v>2014</v>
      </c>
      <c r="D28" s="59">
        <v>9</v>
      </c>
      <c r="E28" s="59">
        <v>100</v>
      </c>
      <c r="F28" s="100"/>
      <c r="G28" s="72">
        <f t="shared" si="0"/>
        <v>109</v>
      </c>
      <c r="H28" s="108">
        <f t="shared" si="1"/>
        <v>96</v>
      </c>
      <c r="I28" s="59">
        <v>96</v>
      </c>
      <c r="J28" s="143">
        <f t="shared" si="4"/>
        <v>1</v>
      </c>
      <c r="K28" s="81">
        <v>82</v>
      </c>
      <c r="L28" s="135">
        <f t="shared" si="2"/>
        <v>14</v>
      </c>
      <c r="M28" s="59"/>
      <c r="N28" s="59">
        <v>2</v>
      </c>
      <c r="O28" s="59"/>
      <c r="P28" s="100">
        <v>12</v>
      </c>
      <c r="Q28" s="81">
        <v>102</v>
      </c>
      <c r="R28" s="72">
        <f t="shared" si="3"/>
        <v>13</v>
      </c>
      <c r="S28" s="75">
        <v>3</v>
      </c>
    </row>
    <row r="29" spans="1:19" ht="12" customHeight="1">
      <c r="A29" s="200" t="s">
        <v>56</v>
      </c>
      <c r="B29" s="182" t="s">
        <v>64</v>
      </c>
      <c r="C29" s="83">
        <v>2012</v>
      </c>
      <c r="D29" s="24">
        <f>D8+D11+D14+D17+D20+D23+D26</f>
        <v>115</v>
      </c>
      <c r="E29" s="117">
        <f aca="true" t="shared" si="5" ref="E29:S29">E8+E11+E14+E17+E20+E23+E26</f>
        <v>1234</v>
      </c>
      <c r="F29" s="120">
        <f t="shared" si="5"/>
        <v>5</v>
      </c>
      <c r="G29" s="26">
        <f t="shared" si="5"/>
        <v>1349</v>
      </c>
      <c r="H29" s="104">
        <f t="shared" si="5"/>
        <v>1253</v>
      </c>
      <c r="I29" s="117">
        <f t="shared" si="5"/>
        <v>1171</v>
      </c>
      <c r="J29" s="139">
        <f t="shared" si="4"/>
        <v>0.9345570630486831</v>
      </c>
      <c r="K29" s="26">
        <f t="shared" si="5"/>
        <v>1147</v>
      </c>
      <c r="L29" s="104">
        <f t="shared" si="5"/>
        <v>106</v>
      </c>
      <c r="M29" s="117">
        <f t="shared" si="5"/>
        <v>0</v>
      </c>
      <c r="N29" s="117">
        <f t="shared" si="5"/>
        <v>20</v>
      </c>
      <c r="O29" s="117">
        <f t="shared" si="5"/>
        <v>0</v>
      </c>
      <c r="P29" s="120">
        <f t="shared" si="5"/>
        <v>86</v>
      </c>
      <c r="Q29" s="26">
        <f t="shared" si="5"/>
        <v>1343</v>
      </c>
      <c r="R29" s="26">
        <f t="shared" si="5"/>
        <v>96</v>
      </c>
      <c r="S29" s="153">
        <f t="shared" si="5"/>
        <v>90</v>
      </c>
    </row>
    <row r="30" spans="1:19" ht="12" customHeight="1">
      <c r="A30" s="201"/>
      <c r="B30" s="183"/>
      <c r="C30" s="84">
        <v>2013</v>
      </c>
      <c r="D30" s="25">
        <f>D9+D12+D15+D18+D21+D24+D27</f>
        <v>96</v>
      </c>
      <c r="E30" s="116">
        <f aca="true" t="shared" si="6" ref="E30:S30">E9+E12+E15+E18+E21+E24+E27</f>
        <v>1179</v>
      </c>
      <c r="F30" s="121">
        <f t="shared" si="6"/>
        <v>2</v>
      </c>
      <c r="G30" s="27">
        <f t="shared" si="6"/>
        <v>1275</v>
      </c>
      <c r="H30" s="105">
        <f t="shared" si="6"/>
        <v>1155</v>
      </c>
      <c r="I30" s="116">
        <f t="shared" si="6"/>
        <v>1084</v>
      </c>
      <c r="J30" s="140">
        <f t="shared" si="4"/>
        <v>0.9385281385281385</v>
      </c>
      <c r="K30" s="27">
        <f t="shared" si="6"/>
        <v>1028</v>
      </c>
      <c r="L30" s="105">
        <f t="shared" si="6"/>
        <v>127</v>
      </c>
      <c r="M30" s="116">
        <f t="shared" si="6"/>
        <v>0</v>
      </c>
      <c r="N30" s="116">
        <f t="shared" si="6"/>
        <v>11</v>
      </c>
      <c r="O30" s="116">
        <f t="shared" si="6"/>
        <v>0</v>
      </c>
      <c r="P30" s="121">
        <f t="shared" si="6"/>
        <v>116</v>
      </c>
      <c r="Q30" s="27">
        <f t="shared" si="6"/>
        <v>1445</v>
      </c>
      <c r="R30" s="27">
        <f t="shared" si="6"/>
        <v>120</v>
      </c>
      <c r="S30" s="154">
        <f t="shared" si="6"/>
        <v>105</v>
      </c>
    </row>
    <row r="31" spans="1:19" ht="12" customHeight="1" thickBot="1">
      <c r="A31" s="202"/>
      <c r="B31" s="184"/>
      <c r="C31" s="85">
        <v>2014</v>
      </c>
      <c r="D31" s="86">
        <f>D10+D13+D16+D19+D22+D25+D28</f>
        <v>120</v>
      </c>
      <c r="E31" s="118">
        <f aca="true" t="shared" si="7" ref="E31:S31">E10+E13+E16+E19+E22+E25+E28</f>
        <v>943</v>
      </c>
      <c r="F31" s="122">
        <f t="shared" si="7"/>
        <v>0</v>
      </c>
      <c r="G31" s="87">
        <f t="shared" si="7"/>
        <v>1063</v>
      </c>
      <c r="H31" s="109">
        <f t="shared" si="7"/>
        <v>945</v>
      </c>
      <c r="I31" s="118">
        <f t="shared" si="7"/>
        <v>894</v>
      </c>
      <c r="J31" s="146">
        <f t="shared" si="4"/>
        <v>0.946031746031746</v>
      </c>
      <c r="K31" s="87">
        <f t="shared" si="7"/>
        <v>825</v>
      </c>
      <c r="L31" s="109">
        <f t="shared" si="7"/>
        <v>120</v>
      </c>
      <c r="M31" s="118">
        <f t="shared" si="7"/>
        <v>0</v>
      </c>
      <c r="N31" s="118">
        <f t="shared" si="7"/>
        <v>13</v>
      </c>
      <c r="O31" s="118">
        <f t="shared" si="7"/>
        <v>0</v>
      </c>
      <c r="P31" s="122">
        <f t="shared" si="7"/>
        <v>107</v>
      </c>
      <c r="Q31" s="87">
        <f t="shared" si="7"/>
        <v>1095</v>
      </c>
      <c r="R31" s="87">
        <f t="shared" si="7"/>
        <v>118</v>
      </c>
      <c r="S31" s="155">
        <f t="shared" si="7"/>
        <v>81</v>
      </c>
    </row>
    <row r="32" spans="1:19" ht="12" customHeight="1">
      <c r="A32" s="182" t="s">
        <v>120</v>
      </c>
      <c r="B32" s="182" t="s">
        <v>21</v>
      </c>
      <c r="C32" s="83">
        <v>2012</v>
      </c>
      <c r="D32" s="69">
        <v>25</v>
      </c>
      <c r="E32" s="70">
        <v>219</v>
      </c>
      <c r="F32" s="99"/>
      <c r="G32" s="71">
        <f t="shared" si="0"/>
        <v>244</v>
      </c>
      <c r="H32" s="107">
        <f t="shared" si="1"/>
        <v>226</v>
      </c>
      <c r="I32" s="70">
        <v>210</v>
      </c>
      <c r="J32" s="142">
        <f t="shared" si="4"/>
        <v>0.9292035398230089</v>
      </c>
      <c r="K32" s="137">
        <v>49</v>
      </c>
      <c r="L32" s="107">
        <f t="shared" si="2"/>
        <v>177</v>
      </c>
      <c r="M32" s="70">
        <v>171</v>
      </c>
      <c r="N32" s="70"/>
      <c r="O32" s="70">
        <v>3</v>
      </c>
      <c r="P32" s="99">
        <v>3</v>
      </c>
      <c r="Q32" s="137">
        <v>383</v>
      </c>
      <c r="R32" s="71">
        <f t="shared" si="3"/>
        <v>18</v>
      </c>
      <c r="S32" s="76">
        <v>13</v>
      </c>
    </row>
    <row r="33" spans="1:19" ht="12" customHeight="1">
      <c r="A33" s="183"/>
      <c r="B33" s="183"/>
      <c r="C33" s="84">
        <v>2013</v>
      </c>
      <c r="D33" s="62">
        <v>18</v>
      </c>
      <c r="E33" s="63">
        <v>210</v>
      </c>
      <c r="F33" s="97">
        <v>1</v>
      </c>
      <c r="G33" s="27">
        <f t="shared" si="0"/>
        <v>228</v>
      </c>
      <c r="H33" s="105">
        <f t="shared" si="1"/>
        <v>216</v>
      </c>
      <c r="I33" s="63">
        <v>201</v>
      </c>
      <c r="J33" s="140">
        <f t="shared" si="4"/>
        <v>0.9305555555555556</v>
      </c>
      <c r="K33" s="138">
        <v>26</v>
      </c>
      <c r="L33" s="105">
        <f>SUM(M33:P33)</f>
        <v>190</v>
      </c>
      <c r="M33" s="63">
        <v>166</v>
      </c>
      <c r="N33" s="63">
        <v>16</v>
      </c>
      <c r="O33" s="63">
        <v>3</v>
      </c>
      <c r="P33" s="97">
        <v>5</v>
      </c>
      <c r="Q33" s="138">
        <v>365</v>
      </c>
      <c r="R33" s="27">
        <f t="shared" si="3"/>
        <v>12</v>
      </c>
      <c r="S33" s="65">
        <v>9</v>
      </c>
    </row>
    <row r="34" spans="1:19" ht="12" customHeight="1" thickBot="1">
      <c r="A34" s="184"/>
      <c r="B34" s="184"/>
      <c r="C34" s="85">
        <v>2014</v>
      </c>
      <c r="D34" s="68">
        <v>12</v>
      </c>
      <c r="E34" s="59">
        <v>232</v>
      </c>
      <c r="F34" s="100"/>
      <c r="G34" s="72">
        <f t="shared" si="0"/>
        <v>244</v>
      </c>
      <c r="H34" s="108">
        <f t="shared" si="1"/>
        <v>223</v>
      </c>
      <c r="I34" s="59">
        <v>205</v>
      </c>
      <c r="J34" s="143">
        <f t="shared" si="4"/>
        <v>0.9192825112107623</v>
      </c>
      <c r="K34" s="81">
        <v>30</v>
      </c>
      <c r="L34" s="135">
        <f t="shared" si="2"/>
        <v>193</v>
      </c>
      <c r="M34" s="59">
        <v>183</v>
      </c>
      <c r="N34" s="59"/>
      <c r="O34" s="59">
        <v>5</v>
      </c>
      <c r="P34" s="100">
        <v>5</v>
      </c>
      <c r="Q34" s="81">
        <v>381</v>
      </c>
      <c r="R34" s="72">
        <f t="shared" si="3"/>
        <v>21</v>
      </c>
      <c r="S34" s="75">
        <v>7</v>
      </c>
    </row>
    <row r="35" spans="1:19" ht="12" customHeight="1">
      <c r="A35" s="182" t="s">
        <v>121</v>
      </c>
      <c r="B35" s="182" t="s">
        <v>23</v>
      </c>
      <c r="C35" s="83">
        <v>2012</v>
      </c>
      <c r="D35" s="60">
        <v>2</v>
      </c>
      <c r="E35" s="61">
        <v>15</v>
      </c>
      <c r="F35" s="96"/>
      <c r="G35" s="26">
        <f t="shared" si="0"/>
        <v>17</v>
      </c>
      <c r="H35" s="104">
        <f t="shared" si="1"/>
        <v>13</v>
      </c>
      <c r="I35" s="61">
        <v>7</v>
      </c>
      <c r="J35" s="139">
        <f t="shared" si="4"/>
        <v>0.5384615384615384</v>
      </c>
      <c r="K35" s="148">
        <v>4</v>
      </c>
      <c r="L35" s="104">
        <f t="shared" si="2"/>
        <v>9</v>
      </c>
      <c r="M35" s="61"/>
      <c r="N35" s="61"/>
      <c r="O35" s="61"/>
      <c r="P35" s="96">
        <v>9</v>
      </c>
      <c r="Q35" s="148">
        <v>46</v>
      </c>
      <c r="R35" s="26">
        <f t="shared" si="3"/>
        <v>4</v>
      </c>
      <c r="S35" s="64">
        <v>6</v>
      </c>
    </row>
    <row r="36" spans="1:19" ht="12" customHeight="1">
      <c r="A36" s="183"/>
      <c r="B36" s="183"/>
      <c r="C36" s="84">
        <v>2013</v>
      </c>
      <c r="D36" s="62">
        <v>4</v>
      </c>
      <c r="E36" s="63">
        <v>8</v>
      </c>
      <c r="F36" s="97"/>
      <c r="G36" s="27">
        <f t="shared" si="0"/>
        <v>12</v>
      </c>
      <c r="H36" s="105">
        <f t="shared" si="1"/>
        <v>9</v>
      </c>
      <c r="I36" s="63">
        <v>5</v>
      </c>
      <c r="J36" s="140">
        <f t="shared" si="4"/>
        <v>0.5555555555555556</v>
      </c>
      <c r="K36" s="138">
        <v>3</v>
      </c>
      <c r="L36" s="105">
        <f t="shared" si="2"/>
        <v>6</v>
      </c>
      <c r="M36" s="63"/>
      <c r="N36" s="63"/>
      <c r="O36" s="63"/>
      <c r="P36" s="97">
        <v>6</v>
      </c>
      <c r="Q36" s="138">
        <v>24</v>
      </c>
      <c r="R36" s="27">
        <f t="shared" si="3"/>
        <v>3</v>
      </c>
      <c r="S36" s="78">
        <v>4</v>
      </c>
    </row>
    <row r="37" spans="1:19" ht="12" customHeight="1" thickBot="1">
      <c r="A37" s="184"/>
      <c r="B37" s="184"/>
      <c r="C37" s="85">
        <v>2014</v>
      </c>
      <c r="D37" s="18">
        <v>3</v>
      </c>
      <c r="E37" s="17">
        <v>4</v>
      </c>
      <c r="F37" s="98"/>
      <c r="G37" s="87">
        <f t="shared" si="0"/>
        <v>7</v>
      </c>
      <c r="H37" s="106">
        <f t="shared" si="1"/>
        <v>4</v>
      </c>
      <c r="I37" s="17">
        <v>3</v>
      </c>
      <c r="J37" s="146">
        <f t="shared" si="4"/>
        <v>0.75</v>
      </c>
      <c r="K37" s="85">
        <v>0</v>
      </c>
      <c r="L37" s="109">
        <f t="shared" si="2"/>
        <v>4</v>
      </c>
      <c r="M37" s="17"/>
      <c r="N37" s="17"/>
      <c r="O37" s="17"/>
      <c r="P37" s="98">
        <v>4</v>
      </c>
      <c r="Q37" s="85">
        <v>21</v>
      </c>
      <c r="R37" s="87">
        <f t="shared" si="3"/>
        <v>3</v>
      </c>
      <c r="S37" s="21"/>
    </row>
    <row r="38" spans="1:19" ht="12" customHeight="1">
      <c r="A38" s="182" t="s">
        <v>116</v>
      </c>
      <c r="B38" s="182" t="s">
        <v>24</v>
      </c>
      <c r="C38" s="83">
        <v>2012</v>
      </c>
      <c r="D38" s="69">
        <v>3</v>
      </c>
      <c r="E38" s="70">
        <v>29</v>
      </c>
      <c r="F38" s="99"/>
      <c r="G38" s="71">
        <f t="shared" si="0"/>
        <v>32</v>
      </c>
      <c r="H38" s="107">
        <f t="shared" si="1"/>
        <v>30</v>
      </c>
      <c r="I38" s="70">
        <v>30</v>
      </c>
      <c r="J38" s="142">
        <f t="shared" si="4"/>
        <v>1</v>
      </c>
      <c r="K38" s="137">
        <v>29</v>
      </c>
      <c r="L38" s="107">
        <f>SUM(M38:P38)</f>
        <v>1</v>
      </c>
      <c r="M38" s="70"/>
      <c r="N38" s="70"/>
      <c r="O38" s="70"/>
      <c r="P38" s="99">
        <v>1</v>
      </c>
      <c r="Q38" s="137">
        <v>29</v>
      </c>
      <c r="R38" s="71">
        <f t="shared" si="3"/>
        <v>2</v>
      </c>
      <c r="S38" s="76"/>
    </row>
    <row r="39" spans="1:19" ht="12" customHeight="1">
      <c r="A39" s="183"/>
      <c r="B39" s="183"/>
      <c r="C39" s="84">
        <v>2013</v>
      </c>
      <c r="D39" s="62">
        <v>2</v>
      </c>
      <c r="E39" s="63">
        <v>38</v>
      </c>
      <c r="F39" s="97"/>
      <c r="G39" s="27">
        <f t="shared" si="0"/>
        <v>40</v>
      </c>
      <c r="H39" s="105">
        <f t="shared" si="1"/>
        <v>38</v>
      </c>
      <c r="I39" s="63">
        <v>38</v>
      </c>
      <c r="J39" s="140">
        <f t="shared" si="4"/>
        <v>1</v>
      </c>
      <c r="K39" s="138">
        <v>37</v>
      </c>
      <c r="L39" s="105">
        <f t="shared" si="2"/>
        <v>1</v>
      </c>
      <c r="M39" s="63"/>
      <c r="N39" s="63"/>
      <c r="O39" s="63">
        <v>1</v>
      </c>
      <c r="P39" s="97"/>
      <c r="Q39" s="138">
        <v>40</v>
      </c>
      <c r="R39" s="27">
        <f t="shared" si="3"/>
        <v>2</v>
      </c>
      <c r="S39" s="65">
        <v>1</v>
      </c>
    </row>
    <row r="40" spans="1:19" ht="12" customHeight="1" thickBot="1">
      <c r="A40" s="184"/>
      <c r="B40" s="184"/>
      <c r="C40" s="85">
        <v>2014</v>
      </c>
      <c r="D40" s="68">
        <v>2</v>
      </c>
      <c r="E40" s="59">
        <v>33</v>
      </c>
      <c r="F40" s="100"/>
      <c r="G40" s="72">
        <f t="shared" si="0"/>
        <v>35</v>
      </c>
      <c r="H40" s="108">
        <f t="shared" si="1"/>
        <v>27</v>
      </c>
      <c r="I40" s="59">
        <v>26</v>
      </c>
      <c r="J40" s="143">
        <f t="shared" si="4"/>
        <v>0.9629629629629629</v>
      </c>
      <c r="K40" s="81">
        <v>26</v>
      </c>
      <c r="L40" s="135">
        <f t="shared" si="2"/>
        <v>1</v>
      </c>
      <c r="M40" s="59"/>
      <c r="N40" s="59"/>
      <c r="O40" s="59"/>
      <c r="P40" s="100">
        <v>1</v>
      </c>
      <c r="Q40" s="81">
        <v>42</v>
      </c>
      <c r="R40" s="72">
        <f t="shared" si="3"/>
        <v>8</v>
      </c>
      <c r="S40" s="75"/>
    </row>
    <row r="41" spans="1:19" ht="12" customHeight="1">
      <c r="A41" s="182" t="s">
        <v>117</v>
      </c>
      <c r="B41" s="182" t="s">
        <v>25</v>
      </c>
      <c r="C41" s="83">
        <v>2012</v>
      </c>
      <c r="D41" s="60">
        <v>3</v>
      </c>
      <c r="E41" s="61">
        <v>123</v>
      </c>
      <c r="F41" s="96"/>
      <c r="G41" s="26">
        <f t="shared" si="0"/>
        <v>126</v>
      </c>
      <c r="H41" s="104">
        <f t="shared" si="1"/>
        <v>123</v>
      </c>
      <c r="I41" s="61">
        <v>120</v>
      </c>
      <c r="J41" s="139">
        <f t="shared" si="4"/>
        <v>0.975609756097561</v>
      </c>
      <c r="K41" s="148">
        <v>106</v>
      </c>
      <c r="L41" s="104">
        <f t="shared" si="2"/>
        <v>17</v>
      </c>
      <c r="M41" s="61"/>
      <c r="N41" s="61"/>
      <c r="O41" s="61"/>
      <c r="P41" s="96">
        <v>17</v>
      </c>
      <c r="Q41" s="148">
        <v>108</v>
      </c>
      <c r="R41" s="26">
        <f t="shared" si="3"/>
        <v>3</v>
      </c>
      <c r="S41" s="64">
        <v>11</v>
      </c>
    </row>
    <row r="42" spans="1:19" ht="12" customHeight="1">
      <c r="A42" s="183"/>
      <c r="B42" s="183"/>
      <c r="C42" s="84">
        <v>2013</v>
      </c>
      <c r="D42" s="62">
        <v>3</v>
      </c>
      <c r="E42" s="63">
        <v>135</v>
      </c>
      <c r="F42" s="97"/>
      <c r="G42" s="27">
        <f t="shared" si="0"/>
        <v>138</v>
      </c>
      <c r="H42" s="105">
        <f t="shared" si="1"/>
        <v>135</v>
      </c>
      <c r="I42" s="63">
        <v>135</v>
      </c>
      <c r="J42" s="140">
        <f t="shared" si="4"/>
        <v>1</v>
      </c>
      <c r="K42" s="138">
        <v>125</v>
      </c>
      <c r="L42" s="105">
        <f t="shared" si="2"/>
        <v>10</v>
      </c>
      <c r="M42" s="63"/>
      <c r="N42" s="63"/>
      <c r="O42" s="63"/>
      <c r="P42" s="97">
        <v>10</v>
      </c>
      <c r="Q42" s="138">
        <v>121</v>
      </c>
      <c r="R42" s="27">
        <f t="shared" si="3"/>
        <v>3</v>
      </c>
      <c r="S42" s="65">
        <v>7</v>
      </c>
    </row>
    <row r="43" spans="1:19" ht="12" customHeight="1" thickBot="1">
      <c r="A43" s="184"/>
      <c r="B43" s="184"/>
      <c r="C43" s="85">
        <v>2014</v>
      </c>
      <c r="D43" s="18">
        <v>3</v>
      </c>
      <c r="E43" s="17">
        <v>131</v>
      </c>
      <c r="F43" s="98"/>
      <c r="G43" s="87">
        <f t="shared" si="0"/>
        <v>134</v>
      </c>
      <c r="H43" s="106">
        <f t="shared" si="1"/>
        <v>127</v>
      </c>
      <c r="I43" s="17">
        <v>125</v>
      </c>
      <c r="J43" s="141">
        <f t="shared" si="4"/>
        <v>0.984251968503937</v>
      </c>
      <c r="K43" s="85">
        <v>115</v>
      </c>
      <c r="L43" s="109">
        <f t="shared" si="2"/>
        <v>12</v>
      </c>
      <c r="M43" s="17"/>
      <c r="N43" s="17"/>
      <c r="O43" s="17"/>
      <c r="P43" s="98">
        <v>12</v>
      </c>
      <c r="Q43" s="85">
        <v>157</v>
      </c>
      <c r="R43" s="87">
        <f t="shared" si="3"/>
        <v>7</v>
      </c>
      <c r="S43" s="21">
        <v>5</v>
      </c>
    </row>
    <row r="44" spans="1:19" ht="12" customHeight="1">
      <c r="A44" s="182" t="s">
        <v>118</v>
      </c>
      <c r="B44" s="182" t="s">
        <v>26</v>
      </c>
      <c r="C44" s="83">
        <v>2012</v>
      </c>
      <c r="D44" s="69">
        <v>1</v>
      </c>
      <c r="E44" s="70">
        <v>47</v>
      </c>
      <c r="F44" s="99"/>
      <c r="G44" s="71">
        <f t="shared" si="0"/>
        <v>48</v>
      </c>
      <c r="H44" s="107">
        <f t="shared" si="1"/>
        <v>48</v>
      </c>
      <c r="I44" s="123">
        <v>48</v>
      </c>
      <c r="J44" s="145">
        <f t="shared" si="4"/>
        <v>1</v>
      </c>
      <c r="K44" s="170">
        <v>47</v>
      </c>
      <c r="L44" s="107">
        <f t="shared" si="2"/>
        <v>1</v>
      </c>
      <c r="M44" s="70"/>
      <c r="N44" s="70"/>
      <c r="O44" s="70"/>
      <c r="P44" s="99">
        <v>1</v>
      </c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3"/>
      <c r="B45" s="183"/>
      <c r="C45" s="84">
        <v>2013</v>
      </c>
      <c r="D45" s="62"/>
      <c r="E45" s="63">
        <v>59</v>
      </c>
      <c r="F45" s="97"/>
      <c r="G45" s="27">
        <f t="shared" si="0"/>
        <v>59</v>
      </c>
      <c r="H45" s="105">
        <f t="shared" si="1"/>
        <v>59</v>
      </c>
      <c r="I45" s="90">
        <v>59</v>
      </c>
      <c r="J45" s="144">
        <f t="shared" si="4"/>
        <v>1</v>
      </c>
      <c r="K45" s="84">
        <v>58</v>
      </c>
      <c r="L45" s="105">
        <f t="shared" si="2"/>
        <v>1</v>
      </c>
      <c r="M45" s="63"/>
      <c r="N45" s="63"/>
      <c r="O45" s="63"/>
      <c r="P45" s="97">
        <v>1</v>
      </c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4"/>
      <c r="B46" s="184"/>
      <c r="C46" s="85">
        <v>2014</v>
      </c>
      <c r="D46" s="68"/>
      <c r="E46" s="59">
        <v>100</v>
      </c>
      <c r="F46" s="100"/>
      <c r="G46" s="72">
        <f t="shared" si="0"/>
        <v>100</v>
      </c>
      <c r="H46" s="108">
        <f t="shared" si="1"/>
        <v>100</v>
      </c>
      <c r="I46" s="59">
        <v>100</v>
      </c>
      <c r="J46" s="143">
        <f t="shared" si="4"/>
        <v>1</v>
      </c>
      <c r="K46" s="81">
        <v>98</v>
      </c>
      <c r="L46" s="135">
        <f t="shared" si="2"/>
        <v>2</v>
      </c>
      <c r="M46" s="59"/>
      <c r="N46" s="59"/>
      <c r="O46" s="59"/>
      <c r="P46" s="100">
        <v>2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2" t="s">
        <v>119</v>
      </c>
      <c r="B47" s="182" t="s">
        <v>65</v>
      </c>
      <c r="C47" s="83">
        <v>2012</v>
      </c>
      <c r="D47" s="60">
        <v>13</v>
      </c>
      <c r="E47" s="61">
        <v>129</v>
      </c>
      <c r="F47" s="96"/>
      <c r="G47" s="26">
        <f t="shared" si="0"/>
        <v>142</v>
      </c>
      <c r="H47" s="104">
        <f>K47+L47</f>
        <v>100</v>
      </c>
      <c r="I47" s="61">
        <v>67</v>
      </c>
      <c r="J47" s="139">
        <f t="shared" si="4"/>
        <v>0.67</v>
      </c>
      <c r="K47" s="148">
        <v>96</v>
      </c>
      <c r="L47" s="104">
        <f>SUM(M47:P47)</f>
        <v>4</v>
      </c>
      <c r="M47" s="61"/>
      <c r="N47" s="61"/>
      <c r="O47" s="61"/>
      <c r="P47" s="96">
        <v>4</v>
      </c>
      <c r="Q47" s="148"/>
      <c r="R47" s="26">
        <f t="shared" si="3"/>
        <v>42</v>
      </c>
      <c r="S47" s="64">
        <v>20</v>
      </c>
    </row>
    <row r="48" spans="1:19" ht="12" customHeight="1">
      <c r="A48" s="183"/>
      <c r="B48" s="183"/>
      <c r="C48" s="84">
        <v>2013</v>
      </c>
      <c r="D48" s="62">
        <v>42</v>
      </c>
      <c r="E48" s="63">
        <v>91</v>
      </c>
      <c r="F48" s="97"/>
      <c r="G48" s="27">
        <f t="shared" si="0"/>
        <v>133</v>
      </c>
      <c r="H48" s="105">
        <f>K48+L48</f>
        <v>118</v>
      </c>
      <c r="I48" s="63">
        <v>84</v>
      </c>
      <c r="J48" s="140">
        <f t="shared" si="4"/>
        <v>0.711864406779661</v>
      </c>
      <c r="K48" s="138">
        <v>112</v>
      </c>
      <c r="L48" s="105">
        <f>SUM(M48:P48)</f>
        <v>6</v>
      </c>
      <c r="M48" s="63"/>
      <c r="N48" s="63"/>
      <c r="O48" s="63"/>
      <c r="P48" s="97">
        <v>6</v>
      </c>
      <c r="Q48" s="138">
        <v>216</v>
      </c>
      <c r="R48" s="27">
        <f t="shared" si="3"/>
        <v>15</v>
      </c>
      <c r="S48" s="65">
        <v>35</v>
      </c>
    </row>
    <row r="49" spans="1:19" ht="12" customHeight="1" thickBot="1">
      <c r="A49" s="184"/>
      <c r="B49" s="184"/>
      <c r="C49" s="85">
        <v>2014</v>
      </c>
      <c r="D49" s="18">
        <v>15</v>
      </c>
      <c r="E49" s="17">
        <v>103</v>
      </c>
      <c r="F49" s="98"/>
      <c r="G49" s="87">
        <f t="shared" si="0"/>
        <v>118</v>
      </c>
      <c r="H49" s="106">
        <f>K49+L49</f>
        <v>102</v>
      </c>
      <c r="I49" s="17">
        <v>66</v>
      </c>
      <c r="J49" s="141">
        <f t="shared" si="4"/>
        <v>0.6470588235294118</v>
      </c>
      <c r="K49" s="85">
        <v>97</v>
      </c>
      <c r="L49" s="109">
        <f>SUM(M49:P49)</f>
        <v>5</v>
      </c>
      <c r="M49" s="17"/>
      <c r="N49" s="17"/>
      <c r="O49" s="17"/>
      <c r="P49" s="98">
        <v>5</v>
      </c>
      <c r="Q49" s="85">
        <v>251</v>
      </c>
      <c r="R49" s="87">
        <f t="shared" si="3"/>
        <v>16</v>
      </c>
      <c r="S49" s="21">
        <v>27</v>
      </c>
    </row>
    <row r="50" spans="1:19" ht="12" customHeight="1">
      <c r="A50" s="200" t="s">
        <v>57</v>
      </c>
      <c r="B50" s="182" t="s">
        <v>66</v>
      </c>
      <c r="C50" s="83">
        <v>2012</v>
      </c>
      <c r="D50" s="24">
        <f aca="true" t="shared" si="8" ref="D50:I52">D32+D35+D38+D41+D44+D47</f>
        <v>47</v>
      </c>
      <c r="E50" s="117">
        <f t="shared" si="8"/>
        <v>562</v>
      </c>
      <c r="F50" s="120">
        <f t="shared" si="8"/>
        <v>0</v>
      </c>
      <c r="G50" s="26">
        <f t="shared" si="8"/>
        <v>609</v>
      </c>
      <c r="H50" s="104">
        <f t="shared" si="8"/>
        <v>540</v>
      </c>
      <c r="I50" s="117">
        <f t="shared" si="8"/>
        <v>482</v>
      </c>
      <c r="J50" s="139">
        <f t="shared" si="4"/>
        <v>0.8925925925925926</v>
      </c>
      <c r="K50" s="26">
        <f aca="true" t="shared" si="9" ref="K50:P52">K32+K35+K38+K41+K44+K47</f>
        <v>331</v>
      </c>
      <c r="L50" s="104">
        <f t="shared" si="9"/>
        <v>209</v>
      </c>
      <c r="M50" s="117">
        <f t="shared" si="9"/>
        <v>171</v>
      </c>
      <c r="N50" s="117">
        <f t="shared" si="9"/>
        <v>0</v>
      </c>
      <c r="O50" s="117">
        <f t="shared" si="9"/>
        <v>3</v>
      </c>
      <c r="P50" s="120">
        <f t="shared" si="9"/>
        <v>35</v>
      </c>
      <c r="Q50" s="26">
        <f>Q32+Q35+Q38+Q41+Q47</f>
        <v>566</v>
      </c>
      <c r="R50" s="26">
        <f>R32+R35+R38+R41+R44+R47</f>
        <v>69</v>
      </c>
      <c r="S50" s="153">
        <f>S32+S35+S38+S41+S47</f>
        <v>50</v>
      </c>
    </row>
    <row r="51" spans="1:19" ht="12" customHeight="1">
      <c r="A51" s="201"/>
      <c r="B51" s="183"/>
      <c r="C51" s="84">
        <v>2013</v>
      </c>
      <c r="D51" s="25">
        <f>D33+D36+D39+D42+D45+D48</f>
        <v>69</v>
      </c>
      <c r="E51" s="116">
        <f>E33+E36+E39+E42+E45+E48</f>
        <v>541</v>
      </c>
      <c r="F51" s="121">
        <f>F33+F36+F39+F42+F45+F48</f>
        <v>1</v>
      </c>
      <c r="G51" s="27">
        <f t="shared" si="8"/>
        <v>610</v>
      </c>
      <c r="H51" s="105">
        <f t="shared" si="8"/>
        <v>575</v>
      </c>
      <c r="I51" s="116">
        <f>I33+I36+I39+I42+I45+I48</f>
        <v>522</v>
      </c>
      <c r="J51" s="140">
        <f t="shared" si="4"/>
        <v>0.9078260869565218</v>
      </c>
      <c r="K51" s="27">
        <f t="shared" si="9"/>
        <v>361</v>
      </c>
      <c r="L51" s="105">
        <f t="shared" si="9"/>
        <v>214</v>
      </c>
      <c r="M51" s="116">
        <f t="shared" si="9"/>
        <v>166</v>
      </c>
      <c r="N51" s="116">
        <f t="shared" si="9"/>
        <v>16</v>
      </c>
      <c r="O51" s="116">
        <f t="shared" si="9"/>
        <v>4</v>
      </c>
      <c r="P51" s="121">
        <f t="shared" si="9"/>
        <v>28</v>
      </c>
      <c r="Q51" s="27">
        <f>Q33+Q36+Q39+Q42+Q48</f>
        <v>766</v>
      </c>
      <c r="R51" s="27">
        <f>R33+R36+R39+R42+R45+R48</f>
        <v>35</v>
      </c>
      <c r="S51" s="154">
        <f>S33+S36+S39+S42+S48</f>
        <v>56</v>
      </c>
    </row>
    <row r="52" spans="1:19" ht="12" customHeight="1" thickBot="1">
      <c r="A52" s="202"/>
      <c r="B52" s="184"/>
      <c r="C52" s="85">
        <v>2014</v>
      </c>
      <c r="D52" s="88">
        <f t="shared" si="8"/>
        <v>35</v>
      </c>
      <c r="E52" s="119">
        <f t="shared" si="8"/>
        <v>603</v>
      </c>
      <c r="F52" s="134">
        <f t="shared" si="8"/>
        <v>0</v>
      </c>
      <c r="G52" s="87">
        <f t="shared" si="8"/>
        <v>638</v>
      </c>
      <c r="H52" s="135">
        <f t="shared" si="8"/>
        <v>583</v>
      </c>
      <c r="I52" s="119">
        <f t="shared" si="8"/>
        <v>525</v>
      </c>
      <c r="J52" s="147">
        <f t="shared" si="4"/>
        <v>0.9005145797598628</v>
      </c>
      <c r="K52" s="87">
        <f t="shared" si="9"/>
        <v>366</v>
      </c>
      <c r="L52" s="135">
        <f t="shared" si="9"/>
        <v>217</v>
      </c>
      <c r="M52" s="119">
        <f t="shared" si="9"/>
        <v>183</v>
      </c>
      <c r="N52" s="119">
        <f t="shared" si="9"/>
        <v>0</v>
      </c>
      <c r="O52" s="119">
        <f t="shared" si="9"/>
        <v>5</v>
      </c>
      <c r="P52" s="134">
        <f t="shared" si="9"/>
        <v>29</v>
      </c>
      <c r="Q52" s="87">
        <f>Q34+Q37+Q40+Q43+Q49</f>
        <v>852</v>
      </c>
      <c r="R52" s="87">
        <f>R34+R37+R40+R43+R46+R49</f>
        <v>55</v>
      </c>
      <c r="S52" s="155">
        <f>S34+S37+S40+S43+S49</f>
        <v>39</v>
      </c>
    </row>
    <row r="53" spans="1:19" ht="12" customHeight="1">
      <c r="A53" s="200" t="s">
        <v>63</v>
      </c>
      <c r="B53" s="182" t="s">
        <v>27</v>
      </c>
      <c r="C53" s="83">
        <v>2012</v>
      </c>
      <c r="D53" s="24">
        <f aca="true" t="shared" si="10" ref="D53:I55">D29+D50</f>
        <v>162</v>
      </c>
      <c r="E53" s="117">
        <f t="shared" si="10"/>
        <v>1796</v>
      </c>
      <c r="F53" s="120">
        <f t="shared" si="10"/>
        <v>5</v>
      </c>
      <c r="G53" s="71">
        <f t="shared" si="10"/>
        <v>1958</v>
      </c>
      <c r="H53" s="104">
        <f t="shared" si="10"/>
        <v>1793</v>
      </c>
      <c r="I53" s="117">
        <f t="shared" si="10"/>
        <v>1653</v>
      </c>
      <c r="J53" s="139">
        <f t="shared" si="4"/>
        <v>0.9219185722253207</v>
      </c>
      <c r="K53" s="71">
        <f aca="true" t="shared" si="11" ref="K53:S53">K29+K50</f>
        <v>1478</v>
      </c>
      <c r="L53" s="104">
        <f t="shared" si="11"/>
        <v>315</v>
      </c>
      <c r="M53" s="117">
        <f t="shared" si="11"/>
        <v>171</v>
      </c>
      <c r="N53" s="117">
        <f t="shared" si="11"/>
        <v>20</v>
      </c>
      <c r="O53" s="117">
        <f t="shared" si="11"/>
        <v>3</v>
      </c>
      <c r="P53" s="120">
        <f t="shared" si="11"/>
        <v>121</v>
      </c>
      <c r="Q53" s="71">
        <f t="shared" si="11"/>
        <v>1909</v>
      </c>
      <c r="R53" s="71">
        <f t="shared" si="11"/>
        <v>165</v>
      </c>
      <c r="S53" s="156">
        <f t="shared" si="11"/>
        <v>140</v>
      </c>
    </row>
    <row r="54" spans="1:19" ht="12" customHeight="1">
      <c r="A54" s="201"/>
      <c r="B54" s="183"/>
      <c r="C54" s="84">
        <v>2013</v>
      </c>
      <c r="D54" s="25">
        <f>D30+D51</f>
        <v>165</v>
      </c>
      <c r="E54" s="116">
        <f t="shared" si="10"/>
        <v>1720</v>
      </c>
      <c r="F54" s="121">
        <f t="shared" si="10"/>
        <v>3</v>
      </c>
      <c r="G54" s="71">
        <f t="shared" si="10"/>
        <v>1885</v>
      </c>
      <c r="H54" s="105">
        <f t="shared" si="10"/>
        <v>1730</v>
      </c>
      <c r="I54" s="116">
        <f t="shared" si="10"/>
        <v>1606</v>
      </c>
      <c r="J54" s="140">
        <f t="shared" si="4"/>
        <v>0.9283236994219654</v>
      </c>
      <c r="K54" s="71">
        <f aca="true" t="shared" si="12" ref="K54:S55">K30+K51</f>
        <v>1389</v>
      </c>
      <c r="L54" s="105">
        <f t="shared" si="12"/>
        <v>341</v>
      </c>
      <c r="M54" s="116">
        <f t="shared" si="12"/>
        <v>166</v>
      </c>
      <c r="N54" s="116">
        <f t="shared" si="12"/>
        <v>27</v>
      </c>
      <c r="O54" s="116">
        <f t="shared" si="12"/>
        <v>4</v>
      </c>
      <c r="P54" s="121">
        <f t="shared" si="12"/>
        <v>144</v>
      </c>
      <c r="Q54" s="71">
        <f t="shared" si="12"/>
        <v>2211</v>
      </c>
      <c r="R54" s="71">
        <f t="shared" si="12"/>
        <v>155</v>
      </c>
      <c r="S54" s="156">
        <f t="shared" si="12"/>
        <v>161</v>
      </c>
    </row>
    <row r="55" spans="1:19" ht="12" customHeight="1" thickBot="1">
      <c r="A55" s="202"/>
      <c r="B55" s="184"/>
      <c r="C55" s="85">
        <v>2014</v>
      </c>
      <c r="D55" s="88">
        <f t="shared" si="10"/>
        <v>155</v>
      </c>
      <c r="E55" s="119">
        <f t="shared" si="10"/>
        <v>1546</v>
      </c>
      <c r="F55" s="134">
        <f t="shared" si="10"/>
        <v>0</v>
      </c>
      <c r="G55" s="136">
        <f t="shared" si="10"/>
        <v>1701</v>
      </c>
      <c r="H55" s="109">
        <f t="shared" si="10"/>
        <v>1528</v>
      </c>
      <c r="I55" s="118">
        <f t="shared" si="10"/>
        <v>1419</v>
      </c>
      <c r="J55" s="146">
        <f t="shared" si="4"/>
        <v>0.9286649214659686</v>
      </c>
      <c r="K55" s="136">
        <f t="shared" si="12"/>
        <v>1191</v>
      </c>
      <c r="L55" s="109">
        <f t="shared" si="12"/>
        <v>337</v>
      </c>
      <c r="M55" s="118">
        <f t="shared" si="12"/>
        <v>183</v>
      </c>
      <c r="N55" s="118">
        <f t="shared" si="12"/>
        <v>13</v>
      </c>
      <c r="O55" s="118">
        <f t="shared" si="12"/>
        <v>5</v>
      </c>
      <c r="P55" s="122">
        <f t="shared" si="12"/>
        <v>136</v>
      </c>
      <c r="Q55" s="136">
        <f t="shared" si="12"/>
        <v>1947</v>
      </c>
      <c r="R55" s="136">
        <f t="shared" si="12"/>
        <v>173</v>
      </c>
      <c r="S55" s="158">
        <f t="shared" si="12"/>
        <v>120</v>
      </c>
    </row>
    <row r="56" spans="1:19" ht="12" customHeight="1">
      <c r="A56" s="185" t="s">
        <v>58</v>
      </c>
      <c r="B56" s="182" t="s">
        <v>84</v>
      </c>
      <c r="C56" s="83">
        <v>2012</v>
      </c>
      <c r="D56" s="14"/>
      <c r="E56" s="74"/>
      <c r="F56" s="74"/>
      <c r="G56" s="137">
        <v>5</v>
      </c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3"/>
      <c r="C57" s="84">
        <v>2013</v>
      </c>
      <c r="D57" s="10"/>
      <c r="E57" s="9"/>
      <c r="F57" s="9"/>
      <c r="G57" s="138">
        <v>5</v>
      </c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4"/>
      <c r="C58" s="85">
        <v>2014</v>
      </c>
      <c r="D58" s="13"/>
      <c r="E58" s="11"/>
      <c r="F58" s="11"/>
      <c r="G58" s="81">
        <v>5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200" t="s">
        <v>113</v>
      </c>
      <c r="B59" s="182" t="s">
        <v>28</v>
      </c>
      <c r="C59" s="83">
        <v>2012</v>
      </c>
      <c r="D59" s="10"/>
      <c r="E59" s="9"/>
      <c r="F59" s="9"/>
      <c r="G59" s="113">
        <f>IF(G56&lt;&gt;0,G53/L2/G56,0)</f>
        <v>32.63333333333333</v>
      </c>
      <c r="H59" s="110">
        <f>IF(G56&lt;&gt;0,H53/L2/G56,0)</f>
        <v>29.883333333333333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201"/>
      <c r="B60" s="183"/>
      <c r="C60" s="84">
        <v>2013</v>
      </c>
      <c r="D60" s="10"/>
      <c r="E60" s="9"/>
      <c r="F60" s="9"/>
      <c r="G60" s="114">
        <f>IF(G57&lt;&gt;0,G54/L2/G57,0)</f>
        <v>31.416666666666668</v>
      </c>
      <c r="H60" s="111">
        <f>IF(G57&lt;&gt;0,H54/L2/G57,0)</f>
        <v>28.833333333333332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202"/>
      <c r="B61" s="184"/>
      <c r="C61" s="85">
        <v>2014</v>
      </c>
      <c r="D61" s="10"/>
      <c r="E61" s="9"/>
      <c r="F61" s="9"/>
      <c r="G61" s="115">
        <f>IF(G58&lt;&gt;0,G55/L2/G58,0)</f>
        <v>28.35</v>
      </c>
      <c r="H61" s="112">
        <f>IF(G58&lt;&gt;0,H55/L2/G58,0)</f>
        <v>25.466666666666665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59</v>
      </c>
      <c r="B62" s="182" t="s">
        <v>67</v>
      </c>
      <c r="C62" s="83">
        <v>2012</v>
      </c>
      <c r="D62" s="14"/>
      <c r="E62" s="74"/>
      <c r="F62" s="74"/>
      <c r="G62" s="137">
        <v>2.5</v>
      </c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3"/>
      <c r="C63" s="84">
        <v>2013</v>
      </c>
      <c r="D63" s="10"/>
      <c r="E63" s="9"/>
      <c r="F63" s="9"/>
      <c r="G63" s="138">
        <v>2.5</v>
      </c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4"/>
      <c r="C64" s="85">
        <v>2014</v>
      </c>
      <c r="D64" s="13"/>
      <c r="E64" s="11"/>
      <c r="F64" s="11"/>
      <c r="G64" s="81">
        <v>2.5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60</v>
      </c>
      <c r="B65" s="182" t="s">
        <v>68</v>
      </c>
      <c r="C65" s="83">
        <v>2012</v>
      </c>
      <c r="D65" s="10"/>
      <c r="E65" s="9"/>
      <c r="F65" s="9"/>
      <c r="G65" s="113">
        <f>IF(G62&lt;&gt;0,G29/L2/G62,0)</f>
        <v>44.96666666666667</v>
      </c>
      <c r="H65" s="110">
        <f>IF(G62&lt;&gt;0,H29/L2/G62,0)</f>
        <v>41.766666666666666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3"/>
      <c r="C66" s="84">
        <v>2013</v>
      </c>
      <c r="D66" s="10"/>
      <c r="E66" s="9"/>
      <c r="F66" s="9"/>
      <c r="G66" s="114">
        <f>IF(G63&lt;&gt;0,G30/L2/G63,0)</f>
        <v>42.5</v>
      </c>
      <c r="H66" s="111">
        <f>IF(G63&lt;&gt;0,H30/L2/G63,0)</f>
        <v>38.5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4"/>
      <c r="C67" s="85">
        <v>2014</v>
      </c>
      <c r="D67" s="10"/>
      <c r="E67" s="9"/>
      <c r="F67" s="9"/>
      <c r="G67" s="115">
        <f>IF(G64&lt;&gt;0,G31/L2/G64,0)</f>
        <v>35.43333333333333</v>
      </c>
      <c r="H67" s="112">
        <f>IF(G64&lt;&gt;0,H31/L2/G64,0)</f>
        <v>31.5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62</v>
      </c>
      <c r="B68" s="182" t="s">
        <v>107</v>
      </c>
      <c r="C68" s="83">
        <v>2012</v>
      </c>
      <c r="D68" s="14"/>
      <c r="E68" s="74"/>
      <c r="F68" s="74"/>
      <c r="G68" s="137">
        <v>2.5</v>
      </c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3"/>
      <c r="C69" s="84">
        <v>2013</v>
      </c>
      <c r="D69" s="10"/>
      <c r="E69" s="9"/>
      <c r="F69" s="9"/>
      <c r="G69" s="138">
        <v>2.5</v>
      </c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4"/>
      <c r="C70" s="85">
        <v>2014</v>
      </c>
      <c r="D70" s="13"/>
      <c r="E70" s="11"/>
      <c r="F70" s="11"/>
      <c r="G70" s="81">
        <v>2.5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61</v>
      </c>
      <c r="B71" s="182" t="s">
        <v>108</v>
      </c>
      <c r="C71" s="83">
        <v>2012</v>
      </c>
      <c r="D71" s="10"/>
      <c r="E71" s="9"/>
      <c r="F71" s="9"/>
      <c r="G71" s="113">
        <f>IF(G68&lt;&gt;0,G50/L2/G68,0)</f>
        <v>20.3</v>
      </c>
      <c r="H71" s="110">
        <f>IF(G68&lt;&gt;0,H50/L2/G68,0)</f>
        <v>18</v>
      </c>
      <c r="I71" s="8"/>
      <c r="J71" s="8"/>
      <c r="K71" s="8"/>
      <c r="L71" s="8"/>
      <c r="M71" s="8"/>
      <c r="N71" s="8"/>
      <c r="O71" s="206" t="s">
        <v>104</v>
      </c>
      <c r="P71" s="206"/>
      <c r="Q71" s="206"/>
      <c r="R71" s="206"/>
      <c r="S71" s="206"/>
    </row>
    <row r="72" spans="1:14" ht="12" customHeight="1">
      <c r="A72" s="186"/>
      <c r="B72" s="183"/>
      <c r="C72" s="84">
        <v>2013</v>
      </c>
      <c r="D72" s="10"/>
      <c r="E72" s="9"/>
      <c r="F72" s="9"/>
      <c r="G72" s="114">
        <f>IF(G69&lt;&gt;0,G51/L2/G69,0)</f>
        <v>20.333333333333336</v>
      </c>
      <c r="H72" s="111">
        <f>IF(G69&lt;&gt;0,H51/L2/G69,0)</f>
        <v>19.166666666666664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4"/>
      <c r="C73" s="85">
        <v>2014</v>
      </c>
      <c r="D73" s="13"/>
      <c r="E73" s="11"/>
      <c r="F73" s="11"/>
      <c r="G73" s="115">
        <f>IF(G70&lt;&gt;0,G52/L2/G70,0)</f>
        <v>21.266666666666666</v>
      </c>
      <c r="H73" s="112">
        <f>IF(G70&lt;&gt;0,H52/L2/G70,0)</f>
        <v>19.433333333333334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2" t="s">
        <v>127</v>
      </c>
      <c r="B74" s="182" t="s">
        <v>126</v>
      </c>
      <c r="C74" s="83">
        <v>2012</v>
      </c>
      <c r="D74" s="14"/>
      <c r="E74" s="74"/>
      <c r="F74" s="161"/>
      <c r="G74" s="76">
        <v>57</v>
      </c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3"/>
      <c r="B75" s="183"/>
      <c r="C75" s="84">
        <v>2013</v>
      </c>
      <c r="D75" s="10"/>
      <c r="E75" s="9"/>
      <c r="F75" s="162"/>
      <c r="G75" s="65">
        <v>58</v>
      </c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4"/>
      <c r="B76" s="184"/>
      <c r="C76" s="85">
        <v>2014</v>
      </c>
      <c r="D76" s="10"/>
      <c r="E76" s="9"/>
      <c r="F76" s="162"/>
      <c r="G76" s="75">
        <v>59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9" t="s">
        <v>125</v>
      </c>
      <c r="B77" s="182" t="s">
        <v>112</v>
      </c>
      <c r="C77" s="83">
        <v>2012</v>
      </c>
      <c r="D77" s="14"/>
      <c r="E77" s="74"/>
      <c r="F77" s="163"/>
      <c r="G77" s="164">
        <f>IF(G74&lt;&gt;0,G53/G74,0)</f>
        <v>34.35087719298246</v>
      </c>
      <c r="H77" s="113">
        <f>IF(G74&lt;&gt;0,H53/G74,0)</f>
        <v>31.45614035087719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0"/>
      <c r="B78" s="183"/>
      <c r="C78" s="84">
        <v>2013</v>
      </c>
      <c r="D78" s="10"/>
      <c r="E78" s="9"/>
      <c r="F78" s="165"/>
      <c r="G78" s="166">
        <f>IF(G75&lt;&gt;0,G54/G75,0)</f>
        <v>32.5</v>
      </c>
      <c r="H78" s="114">
        <f>IF(G75&lt;&gt;0,H54/G75,0)</f>
        <v>29.82758620689655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1"/>
      <c r="B79" s="184"/>
      <c r="C79" s="85">
        <v>2014</v>
      </c>
      <c r="D79" s="13"/>
      <c r="E79" s="11"/>
      <c r="F79" s="167"/>
      <c r="G79" s="168">
        <f>IF(G76&lt;&gt;0,G55/G76,0)</f>
        <v>28.83050847457627</v>
      </c>
      <c r="H79" s="115">
        <f>IF(G76&lt;&gt;0,H55/G76,0)</f>
        <v>25.89830508474576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131</v>
      </c>
      <c r="B81" s="50"/>
      <c r="C81" s="169"/>
      <c r="D81" s="50"/>
      <c r="E81" s="50"/>
      <c r="F81" s="50"/>
      <c r="G81" s="50"/>
      <c r="H81" s="51" t="s">
        <v>130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17:B19"/>
    <mergeCell ref="B20:B22"/>
    <mergeCell ref="B26:B28"/>
    <mergeCell ref="B29:B31"/>
    <mergeCell ref="A71:A73"/>
    <mergeCell ref="A53:A55"/>
    <mergeCell ref="A59:A61"/>
    <mergeCell ref="A62:A64"/>
    <mergeCell ref="A65:A67"/>
    <mergeCell ref="A68:A7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H4:J4"/>
    <mergeCell ref="L4:P4"/>
    <mergeCell ref="I5:J5"/>
    <mergeCell ref="N5:N6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vasil.valeshkov</cp:lastModifiedBy>
  <cp:lastPrinted>2015-01-12T11:46:22Z</cp:lastPrinted>
  <dcterms:created xsi:type="dcterms:W3CDTF">2005-03-22T15:35:28Z</dcterms:created>
  <dcterms:modified xsi:type="dcterms:W3CDTF">2015-02-18T14:07:21Z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